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d.docs.live.net/ee90d7bcaa240e88/Documents/RFO1/Meetings/December/for the Website/"/>
    </mc:Choice>
  </mc:AlternateContent>
  <xr:revisionPtr revIDLastSave="52" documentId="8_{C8C17C71-E46A-46F4-9BCD-71D973F497AB}" xr6:coauthVersionLast="47" xr6:coauthVersionMax="47" xr10:uidLastSave="{CF227DCC-AC79-4D06-B2B7-450CE20F5D72}"/>
  <bookViews>
    <workbookView xWindow="-28920" yWindow="2220" windowWidth="29040" windowHeight="15720" tabRatio="500" xr2:uid="{5E91253B-27DA-4459-B71C-1500C6EE3F38}"/>
  </bookViews>
  <sheets>
    <sheet name="Website proposed revision" sheetId="4" r:id="rId1"/>
    <sheet name="Website draft budget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5" l="1"/>
  <c r="F27" i="5"/>
  <c r="E27" i="5"/>
  <c r="C91" i="5"/>
  <c r="C89" i="5"/>
  <c r="D87" i="5"/>
  <c r="D85" i="5"/>
  <c r="E85" i="5" s="1"/>
  <c r="F85" i="5" s="1"/>
  <c r="D84" i="5"/>
  <c r="D89" i="5" s="1"/>
  <c r="D91" i="5" s="1"/>
  <c r="F77" i="5"/>
  <c r="E77" i="5"/>
  <c r="D77" i="5"/>
  <c r="C77" i="5"/>
  <c r="F66" i="5"/>
  <c r="E66" i="5"/>
  <c r="D66" i="5"/>
  <c r="C66" i="5"/>
  <c r="F52" i="5"/>
  <c r="E52" i="5"/>
  <c r="D52" i="5"/>
  <c r="C52" i="5"/>
  <c r="F45" i="5"/>
  <c r="E45" i="5"/>
  <c r="D45" i="5"/>
  <c r="C45" i="5"/>
  <c r="F39" i="5"/>
  <c r="E39" i="5"/>
  <c r="D39" i="5"/>
  <c r="C39" i="5"/>
  <c r="D27" i="5"/>
  <c r="C27" i="5"/>
  <c r="F15" i="5"/>
  <c r="E15" i="5"/>
  <c r="D15" i="5"/>
  <c r="C15" i="5"/>
  <c r="D86" i="4"/>
  <c r="D83" i="4"/>
  <c r="C88" i="4"/>
  <c r="D84" i="4"/>
  <c r="D82" i="4"/>
  <c r="D74" i="4"/>
  <c r="C74" i="4"/>
  <c r="D66" i="4"/>
  <c r="C66" i="4"/>
  <c r="D53" i="4"/>
  <c r="C53" i="4"/>
  <c r="D46" i="4"/>
  <c r="C46" i="4"/>
  <c r="D40" i="4"/>
  <c r="C40" i="4"/>
  <c r="D28" i="4"/>
  <c r="C28" i="4"/>
  <c r="D16" i="4"/>
  <c r="C16" i="4"/>
  <c r="D54" i="5" l="1"/>
  <c r="D69" i="5" s="1"/>
  <c r="E67" i="5" s="1"/>
  <c r="C54" i="5"/>
  <c r="F54" i="5"/>
  <c r="E54" i="5"/>
  <c r="D54" i="4"/>
  <c r="E84" i="5"/>
  <c r="D88" i="4"/>
  <c r="E69" i="5" l="1"/>
  <c r="F67" i="5" s="1"/>
  <c r="F69" i="5" s="1"/>
  <c r="E89" i="5"/>
  <c r="E91" i="5" s="1"/>
  <c r="F84" i="5"/>
  <c r="F89" i="5" s="1"/>
  <c r="F9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Parris</author>
  </authors>
  <commentList>
    <comment ref="D83" authorId="0" shapeId="0" xr:uid="{FF574F0A-F9EF-4EEF-AD12-A1E6D11618A5}">
      <text>
        <r>
          <rPr>
            <b/>
            <sz val="9"/>
            <color indexed="81"/>
            <rFont val="Tahoma"/>
            <family val="2"/>
          </rPr>
          <t>Andy Parris:</t>
        </r>
        <r>
          <rPr>
            <sz val="9"/>
            <color indexed="81"/>
            <rFont val="Tahoma"/>
            <family val="2"/>
          </rPr>
          <t xml:space="preserve">
578833.39-asssets devmt-roadway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Parris</author>
  </authors>
  <commentList>
    <comment ref="D67" authorId="0" shapeId="0" xr:uid="{4218B7D1-B2F1-41FB-B1E6-8DC907DE0581}">
      <text>
        <r>
          <rPr>
            <b/>
            <sz val="9"/>
            <color indexed="81"/>
            <rFont val="Tahoma"/>
            <family val="2"/>
          </rPr>
          <t>inc CIL 20638.27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4" authorId="0" shapeId="0" xr:uid="{3401C461-3AB3-489C-B8C1-5676AA0B6C38}">
      <text>
        <r>
          <rPr>
            <b/>
            <sz val="9"/>
            <color indexed="81"/>
            <rFont val="Tahoma"/>
            <family val="2"/>
          </rPr>
          <t>Andy Parris:</t>
        </r>
        <r>
          <rPr>
            <sz val="9"/>
            <color indexed="81"/>
            <rFont val="Tahoma"/>
            <family val="2"/>
          </rPr>
          <t xml:space="preserve">
578833.39-asssets devmt-roadway</t>
        </r>
      </text>
    </comment>
  </commentList>
</comments>
</file>

<file path=xl/sharedStrings.xml><?xml version="1.0" encoding="utf-8"?>
<sst xmlns="http://schemas.openxmlformats.org/spreadsheetml/2006/main" count="188" uniqueCount="122">
  <si>
    <t>Proposed revision</t>
  </si>
  <si>
    <t>Original Budget</t>
  </si>
  <si>
    <t xml:space="preserve"> Budget revision</t>
  </si>
  <si>
    <t>Notes</t>
  </si>
  <si>
    <t>01 Staff and Admin</t>
  </si>
  <si>
    <t>Staff costs</t>
  </si>
  <si>
    <t xml:space="preserve">No clerk June - Nov. </t>
  </si>
  <si>
    <t>IT support</t>
  </si>
  <si>
    <t>Scribe inc set up costs since Aug</t>
  </si>
  <si>
    <t>Office equipment</t>
  </si>
  <si>
    <t>New laptop = 500. New equip for CE to set up</t>
  </si>
  <si>
    <t>Stationery</t>
  </si>
  <si>
    <t>Office Miscellaneous</t>
  </si>
  <si>
    <t>new payroll services</t>
  </si>
  <si>
    <t>(+£90)</t>
  </si>
  <si>
    <t>Travel</t>
  </si>
  <si>
    <t>Sub Total for 01 Staff and Admin</t>
  </si>
  <si>
    <t>02 General Council</t>
  </si>
  <si>
    <t>Insurance</t>
  </si>
  <si>
    <t>Subscriptions</t>
  </si>
  <si>
    <t>Audit</t>
  </si>
  <si>
    <t>Anticipated inc didn't materialise</t>
  </si>
  <si>
    <t>Council Miscellaneous</t>
  </si>
  <si>
    <t xml:space="preserve"> meetings inc APM;  books; CT budget, data protection,</t>
  </si>
  <si>
    <t>Training</t>
  </si>
  <si>
    <t>Substantial for S B-C + AP + CE</t>
  </si>
  <si>
    <t>Equipment</t>
  </si>
  <si>
    <t>Exceptional - materials for APM + projector screen</t>
  </si>
  <si>
    <t>Website (CIL)</t>
  </si>
  <si>
    <t>responsibility now part of CE clerk job description</t>
  </si>
  <si>
    <t>27a</t>
  </si>
  <si>
    <t>Neighbourhood Development Plan review</t>
  </si>
  <si>
    <t>Only exp pre July</t>
  </si>
  <si>
    <t>27b</t>
  </si>
  <si>
    <t>NDP review (post grant)</t>
  </si>
  <si>
    <t>Grant sits in earmarked reserves, this line draws from reserve with each invoice</t>
  </si>
  <si>
    <t>Sub Total for 02 General Council</t>
  </si>
  <si>
    <t>03 Assets</t>
  </si>
  <si>
    <t>Street lights - electricity consumption</t>
  </si>
  <si>
    <t>Street lights maintenance</t>
  </si>
  <si>
    <t xml:space="preserve">Grounds maintenance </t>
  </si>
  <si>
    <t>MSDC - Bin emptying contract</t>
  </si>
  <si>
    <t>MSDC reduced  inc  after budget was set</t>
  </si>
  <si>
    <t>Assets dev'ment and  maintenance ( CIL )</t>
  </si>
  <si>
    <t>CIL sits in earmarked reserves, this line draws from reserve with each invoice</t>
  </si>
  <si>
    <t>Sub Total for 03 Assets</t>
  </si>
  <si>
    <t>04 Section 137</t>
  </si>
  <si>
    <t>Donations</t>
  </si>
  <si>
    <t>Donation not yet sent to RBL</t>
  </si>
  <si>
    <t>Grants</t>
  </si>
  <si>
    <t>overall allocation sits in earmarked reserves, this line inc with individual grants</t>
  </si>
  <si>
    <t>Sub Total for 04 Section 137</t>
  </si>
  <si>
    <t>05 Miscellaneous</t>
  </si>
  <si>
    <t>Home working allowances</t>
  </si>
  <si>
    <t>Assets dev'ment and  maintenance (non-CIL)</t>
  </si>
  <si>
    <t>Drawn from reserves</t>
  </si>
  <si>
    <t>VAT</t>
  </si>
  <si>
    <t>Sub Total for 05 Miscellaneous</t>
  </si>
  <si>
    <t>09 Receipts</t>
  </si>
  <si>
    <t>Precept</t>
  </si>
  <si>
    <t>MSDC Cleansing + other grants</t>
  </si>
  <si>
    <t>Bank interest for investment account</t>
  </si>
  <si>
    <t>Q3 receipt on 31 Dec</t>
  </si>
  <si>
    <t>Cemetery</t>
  </si>
  <si>
    <t>1 burial this year</t>
  </si>
  <si>
    <t>HMRC</t>
  </si>
  <si>
    <t>includes £90 from Q4 2023-24</t>
  </si>
  <si>
    <t>CIL</t>
  </si>
  <si>
    <t>Miscellaneous</t>
  </si>
  <si>
    <t>Revise as necessary</t>
  </si>
  <si>
    <t>Neighbourhood Development Plan</t>
  </si>
  <si>
    <t>Sub Total for 09 Receipts</t>
  </si>
  <si>
    <t>Reserves</t>
  </si>
  <si>
    <t>Capital</t>
  </si>
  <si>
    <t>Emergency</t>
  </si>
  <si>
    <t>Contingency</t>
  </si>
  <si>
    <t>s137 Grants</t>
  </si>
  <si>
    <t>Earmarked</t>
  </si>
  <si>
    <t>Neighbourhood Watch</t>
  </si>
  <si>
    <t>Playtime</t>
  </si>
  <si>
    <t>Fressingfield Good Neighbours</t>
  </si>
  <si>
    <t>Fressingfield Community Fund</t>
  </si>
  <si>
    <t>Assets dev'ment and maintenance (non-CIL)</t>
  </si>
  <si>
    <t xml:space="preserve"> CIL (bf + this yr's allocation minus roadway and assets dev'ment +repair)</t>
  </si>
  <si>
    <t>Assets dev'ment and maintenance</t>
  </si>
  <si>
    <t>Roadway</t>
  </si>
  <si>
    <t>Neighbourhood Development Plan review grant</t>
  </si>
  <si>
    <t>Future budgets</t>
  </si>
  <si>
    <t>Draft    2025-26</t>
  </si>
  <si>
    <t>2026-27</t>
  </si>
  <si>
    <t>BoE av inflation for 2025 = 3%. 2% used as inflation for 2026</t>
  </si>
  <si>
    <t>(Scribe, Adobe, Office 365*3%) +100</t>
  </si>
  <si>
    <t>move into reserves (future clerk laptop, projector)</t>
  </si>
  <si>
    <t xml:space="preserve"> payroll services, pay card</t>
  </si>
  <si>
    <t>(Local govt rate = £0.45 per mile)</t>
  </si>
  <si>
    <t>Existing 3 year fixed price ends in 2025-6 +10%</t>
  </si>
  <si>
    <t xml:space="preserve">SALC, SLCC, SPS, Zoom, ICO and Parish Online </t>
  </si>
  <si>
    <t>3% then 2%</t>
  </si>
  <si>
    <t xml:space="preserve"> meetings inc APM;  books; CT budget, data protection,(700 supply clerking; elections to reserves?)</t>
  </si>
  <si>
    <t>reduced for AP</t>
  </si>
  <si>
    <t>recent inc for new post, now back to previous levels</t>
  </si>
  <si>
    <t>Neighbourhood Development Plan (pre grant)</t>
  </si>
  <si>
    <t>Neighbourhood Development Plan (post grant)</t>
  </si>
  <si>
    <t>Grant in earmarked reserves, this line inc with each invoice</t>
  </si>
  <si>
    <t>10% rounded up then +5%</t>
  </si>
  <si>
    <r>
      <t xml:space="preserve">new contact for 2025 onwards. No inc since 2014  </t>
    </r>
    <r>
      <rPr>
        <sz val="14"/>
        <color rgb="FF000000"/>
        <rFont val="Arial"/>
        <family val="2"/>
      </rPr>
      <t>∴</t>
    </r>
    <r>
      <rPr>
        <sz val="11"/>
        <color indexed="8"/>
        <rFont val="Arial"/>
        <family val="2"/>
      </rPr>
      <t>10% inc?</t>
    </r>
  </si>
  <si>
    <t>two  repairs a year?</t>
  </si>
  <si>
    <t>Grounds maintenance</t>
  </si>
  <si>
    <t>new contact for 2025 onwards. Used BoE inflation tool to Oct 24 + 5%?</t>
  </si>
  <si>
    <t>MSDC reduced  inc after budget was set New +5% then 2%</t>
  </si>
  <si>
    <t>Assets development and  maintenance ( CIL )</t>
  </si>
  <si>
    <t>CIL sits in earmarked reserves, this line inc with each invoice</t>
  </si>
  <si>
    <t>Current level. See separate information sheet. Sum allocated for grants sits in reserves until called upon</t>
  </si>
  <si>
    <t>Two employees</t>
  </si>
  <si>
    <t>Assets development and  maintenance (non-CIL)</t>
  </si>
  <si>
    <t>8000 sits in earmarked reserves, this line inc with each invoice</t>
  </si>
  <si>
    <t>Sub Total for Payments</t>
  </si>
  <si>
    <t>No increase in precept  - see separate worksheets for other options</t>
  </si>
  <si>
    <t>Q4  for 2023-24 inc this year</t>
  </si>
  <si>
    <t>bf from 2023-24</t>
  </si>
  <si>
    <t>Receipts - payments</t>
  </si>
  <si>
    <t>Total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</si>
</sst>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>
    <font>
      <sz val="10"/>
      <color indexed="8"/>
      <name val="ARIAL"/>
      <charset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24"/>
      <color indexed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sz val="14"/>
      <color rgb="FF000000"/>
      <name val="Arial"/>
      <family val="2"/>
    </font>
    <font>
      <b/>
      <sz val="12"/>
      <color indexed="8"/>
      <name val="Arial"/>
      <family val="2"/>
    </font>
    <font>
      <b/>
      <u/>
      <sz val="16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top"/>
    </xf>
    <xf numFmtId="0" fontId="13" fillId="0" borderId="0" applyNumberFormat="0" applyFill="0" applyBorder="0" applyAlignment="0" applyProtection="0">
      <alignment vertical="top"/>
    </xf>
  </cellStyleXfs>
  <cellXfs count="192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4" xfId="0" applyFont="1" applyBorder="1">
      <alignment vertical="top"/>
    </xf>
    <xf numFmtId="0" fontId="1" fillId="2" borderId="4" xfId="0" applyFont="1" applyFill="1" applyBorder="1">
      <alignment vertical="top"/>
    </xf>
    <xf numFmtId="0" fontId="1" fillId="2" borderId="0" xfId="0" applyFont="1" applyFill="1">
      <alignment vertical="top"/>
    </xf>
    <xf numFmtId="4" fontId="1" fillId="2" borderId="4" xfId="0" applyNumberFormat="1" applyFont="1" applyFill="1" applyBorder="1" applyAlignment="1">
      <alignment horizontal="right" vertical="top"/>
    </xf>
    <xf numFmtId="4" fontId="1" fillId="0" borderId="4" xfId="0" applyNumberFormat="1" applyFont="1" applyBorder="1" applyAlignment="1">
      <alignment horizontal="right" vertical="top"/>
    </xf>
    <xf numFmtId="0" fontId="1" fillId="3" borderId="0" xfId="0" applyFont="1" applyFill="1">
      <alignment vertical="top"/>
    </xf>
    <xf numFmtId="0" fontId="1" fillId="3" borderId="4" xfId="0" applyFont="1" applyFill="1" applyBorder="1">
      <alignment vertical="top"/>
    </xf>
    <xf numFmtId="0" fontId="3" fillId="0" borderId="0" xfId="0" applyFont="1" applyAlignment="1">
      <alignment vertical="center" wrapText="1"/>
    </xf>
    <xf numFmtId="4" fontId="1" fillId="0" borderId="0" xfId="0" applyNumberFormat="1" applyFont="1">
      <alignment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right" vertical="top" indent="1"/>
    </xf>
    <xf numFmtId="4" fontId="2" fillId="3" borderId="0" xfId="0" applyNumberFormat="1" applyFont="1" applyFill="1" applyAlignment="1">
      <alignment horizontal="right" vertical="top" indent="1"/>
    </xf>
    <xf numFmtId="4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 indent="1"/>
    </xf>
    <xf numFmtId="4" fontId="1" fillId="2" borderId="0" xfId="0" applyNumberFormat="1" applyFont="1" applyFill="1" applyAlignment="1">
      <alignment horizontal="right" vertical="center" indent="1"/>
    </xf>
    <xf numFmtId="4" fontId="1" fillId="0" borderId="0" xfId="0" applyNumberFormat="1" applyFont="1" applyAlignment="1">
      <alignment horizontal="right" vertical="center" indent="1"/>
    </xf>
    <xf numFmtId="4" fontId="2" fillId="3" borderId="0" xfId="0" applyNumberFormat="1" applyFont="1" applyFill="1" applyAlignment="1">
      <alignment horizontal="right" vertical="center" indent="1"/>
    </xf>
    <xf numFmtId="0" fontId="1" fillId="2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3" fontId="1" fillId="2" borderId="0" xfId="0" applyNumberFormat="1" applyFont="1" applyFill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 indent="1"/>
    </xf>
    <xf numFmtId="4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0" fillId="0" borderId="0" xfId="0" applyNumberFormat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64" fontId="0" fillId="0" borderId="0" xfId="0" applyNumberFormat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1">
      <alignment vertical="top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4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right" vertical="center"/>
    </xf>
    <xf numFmtId="4" fontId="1" fillId="2" borderId="16" xfId="0" applyNumberFormat="1" applyFont="1" applyFill="1" applyBorder="1">
      <alignment vertical="top"/>
    </xf>
    <xf numFmtId="4" fontId="1" fillId="2" borderId="16" xfId="0" applyNumberFormat="1" applyFont="1" applyFill="1" applyBorder="1" applyAlignment="1">
      <alignment horizontal="right" vertical="top" indent="1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4" fontId="1" fillId="0" borderId="16" xfId="0" applyNumberFormat="1" applyFont="1" applyBorder="1">
      <alignment vertical="top"/>
    </xf>
    <xf numFmtId="4" fontId="1" fillId="0" borderId="16" xfId="0" applyNumberFormat="1" applyFont="1" applyBorder="1" applyAlignment="1">
      <alignment horizontal="right" vertical="top" indent="1"/>
    </xf>
    <xf numFmtId="0" fontId="1" fillId="0" borderId="16" xfId="0" applyFont="1" applyBorder="1" applyAlignment="1">
      <alignment horizontal="right" vertical="top" indent="1"/>
    </xf>
    <xf numFmtId="4" fontId="2" fillId="3" borderId="16" xfId="0" applyNumberFormat="1" applyFont="1" applyFill="1" applyBorder="1" applyAlignment="1">
      <alignment horizontal="right" vertical="top"/>
    </xf>
    <xf numFmtId="4" fontId="2" fillId="3" borderId="16" xfId="0" applyNumberFormat="1" applyFont="1" applyFill="1" applyBorder="1" applyAlignment="1">
      <alignment horizontal="right" vertical="top" indent="1"/>
    </xf>
    <xf numFmtId="0" fontId="1" fillId="2" borderId="16" xfId="0" applyFont="1" applyFill="1" applyBorder="1">
      <alignment vertical="top"/>
    </xf>
    <xf numFmtId="0" fontId="1" fillId="2" borderId="16" xfId="0" applyFont="1" applyFill="1" applyBorder="1" applyAlignment="1">
      <alignment horizontal="right" vertical="top" indent="1"/>
    </xf>
    <xf numFmtId="4" fontId="1" fillId="0" borderId="16" xfId="0" applyNumberFormat="1" applyFont="1" applyBorder="1" applyAlignment="1">
      <alignment horizontal="right" vertical="top"/>
    </xf>
    <xf numFmtId="0" fontId="1" fillId="0" borderId="16" xfId="0" applyFont="1" applyBorder="1">
      <alignment vertical="top"/>
    </xf>
    <xf numFmtId="4" fontId="1" fillId="2" borderId="16" xfId="0" applyNumberFormat="1" applyFont="1" applyFill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16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 vertical="center"/>
    </xf>
    <xf numFmtId="0" fontId="0" fillId="0" borderId="4" xfId="0" applyBorder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14" xfId="0" applyFont="1" applyBorder="1" applyAlignment="1">
      <alignment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1" fillId="0" borderId="5" xfId="0" applyFont="1" applyBorder="1" applyAlignment="1">
      <alignment horizontal="right" vertical="center" indent="1"/>
    </xf>
    <xf numFmtId="4" fontId="1" fillId="2" borderId="5" xfId="0" applyNumberFormat="1" applyFont="1" applyFill="1" applyBorder="1" applyAlignment="1">
      <alignment horizontal="right" vertical="center" indent="1"/>
    </xf>
    <xf numFmtId="4" fontId="1" fillId="0" borderId="5" xfId="0" applyNumberFormat="1" applyFont="1" applyBorder="1" applyAlignment="1">
      <alignment horizontal="right" vertical="center" indent="1"/>
    </xf>
    <xf numFmtId="4" fontId="2" fillId="3" borderId="5" xfId="0" applyNumberFormat="1" applyFont="1" applyFill="1" applyBorder="1" applyAlignment="1">
      <alignment horizontal="right" vertical="center" indent="1"/>
    </xf>
    <xf numFmtId="0" fontId="1" fillId="2" borderId="5" xfId="0" applyFont="1" applyFill="1" applyBorder="1" applyAlignment="1">
      <alignment horizontal="right" vertical="center" indent="1"/>
    </xf>
    <xf numFmtId="4" fontId="2" fillId="0" borderId="5" xfId="0" applyNumberFormat="1" applyFon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 indent="1"/>
    </xf>
    <xf numFmtId="164" fontId="7" fillId="0" borderId="5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 indent="1"/>
    </xf>
    <xf numFmtId="4" fontId="2" fillId="3" borderId="0" xfId="0" applyNumberFormat="1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4" fontId="1" fillId="2" borderId="0" xfId="0" applyNumberFormat="1" applyFont="1" applyFill="1" applyAlignment="1">
      <alignment horizontal="right" vertical="top"/>
    </xf>
    <xf numFmtId="4" fontId="1" fillId="0" borderId="0" xfId="0" applyNumberFormat="1" applyFont="1" applyAlignment="1">
      <alignment horizontal="right" vertical="top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4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>
      <alignment horizontal="right" vertical="top"/>
    </xf>
    <xf numFmtId="0" fontId="2" fillId="3" borderId="16" xfId="0" applyFont="1" applyFill="1" applyBorder="1" applyAlignment="1">
      <alignment horizontal="left" vertical="center"/>
    </xf>
    <xf numFmtId="4" fontId="2" fillId="3" borderId="0" xfId="0" applyNumberFormat="1" applyFont="1" applyFill="1" applyAlignment="1">
      <alignment horizontal="righ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4" fontId="1" fillId="2" borderId="4" xfId="0" applyNumberFormat="1" applyFont="1" applyFill="1" applyBorder="1" applyAlignment="1">
      <alignment horizontal="left" vertical="top"/>
    </xf>
    <xf numFmtId="4" fontId="1" fillId="2" borderId="0" xfId="0" applyNumberFormat="1" applyFont="1" applyFill="1" applyAlignment="1">
      <alignment horizontal="left" vertical="top"/>
    </xf>
    <xf numFmtId="4" fontId="1" fillId="0" borderId="4" xfId="0" applyNumberFormat="1" applyFont="1" applyBorder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4" fontId="2" fillId="3" borderId="0" xfId="0" applyNumberFormat="1" applyFont="1" applyFill="1" applyAlignment="1">
      <alignment horizontal="righ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4" fontId="1" fillId="2" borderId="4" xfId="0" applyNumberFormat="1" applyFont="1" applyFill="1" applyBorder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right" vertical="center" wrapText="1" indent="1"/>
    </xf>
    <xf numFmtId="0" fontId="3" fillId="0" borderId="5" xfId="0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xsSPfuN5f0Y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E68C6-EE5B-4A76-88C6-21B5124CF82A}">
  <sheetPr>
    <outlinePr summaryBelow="0"/>
    <pageSetUpPr autoPageBreaks="0"/>
  </sheetPr>
  <dimension ref="A1:L92"/>
  <sheetViews>
    <sheetView showGridLines="0" tabSelected="1" zoomScaleNormal="100" zoomScaleSheetLayoutView="115" workbookViewId="0">
      <selection activeCell="M50" sqref="M50"/>
    </sheetView>
  </sheetViews>
  <sheetFormatPr defaultColWidth="9.140625" defaultRowHeight="12.75" customHeight="1"/>
  <cols>
    <col min="1" max="1" width="7.5703125" style="19" customWidth="1"/>
    <col min="2" max="2" width="41.28515625" style="51" customWidth="1"/>
    <col min="3" max="3" width="13.5703125" style="1" customWidth="1"/>
    <col min="4" max="4" width="16.140625" style="12" customWidth="1"/>
    <col min="5" max="5" width="11.42578125" style="1" customWidth="1"/>
    <col min="6" max="6" width="6.85546875" style="1" customWidth="1"/>
    <col min="7" max="7" width="11.5703125" style="1" customWidth="1"/>
    <col min="8" max="8" width="10.140625" style="1" bestFit="1" customWidth="1"/>
    <col min="9" max="10" width="6.85546875" style="1" customWidth="1"/>
    <col min="12" max="12" width="10.42578125" style="1" customWidth="1"/>
    <col min="13" max="229" width="6.85546875" style="1" customWidth="1"/>
    <col min="230" max="16384" width="9.140625" style="1"/>
  </cols>
  <sheetData>
    <row r="1" spans="1:12" ht="24.75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2" ht="37.5" customHeight="1">
      <c r="A2" s="45"/>
      <c r="C2" s="115" t="s">
        <v>0</v>
      </c>
      <c r="D2" s="116"/>
      <c r="E2" s="116"/>
      <c r="F2" s="116"/>
      <c r="G2" s="116"/>
      <c r="H2" s="116"/>
      <c r="I2" s="116"/>
      <c r="J2" s="117"/>
    </row>
    <row r="3" spans="1:12" ht="20.100000000000001" customHeight="1">
      <c r="A3" s="46"/>
      <c r="C3" s="118" t="s">
        <v>1</v>
      </c>
      <c r="D3" s="118" t="s">
        <v>2</v>
      </c>
      <c r="E3" s="121" t="s">
        <v>3</v>
      </c>
      <c r="F3" s="122"/>
      <c r="G3" s="122"/>
      <c r="H3" s="122"/>
      <c r="I3" s="122"/>
      <c r="J3" s="123"/>
      <c r="L3" s="9"/>
    </row>
    <row r="4" spans="1:12" ht="21" customHeight="1">
      <c r="A4" s="46"/>
      <c r="C4" s="119"/>
      <c r="D4" s="119"/>
      <c r="E4" s="124"/>
      <c r="F4" s="125"/>
      <c r="G4" s="125"/>
      <c r="H4" s="125"/>
      <c r="I4" s="125"/>
      <c r="J4" s="126"/>
      <c r="L4" s="9"/>
    </row>
    <row r="5" spans="1:12" ht="20.100000000000001" customHeight="1">
      <c r="A5" s="130" t="s">
        <v>4</v>
      </c>
      <c r="B5" s="130"/>
      <c r="C5" s="120"/>
      <c r="D5" s="120"/>
      <c r="E5" s="127"/>
      <c r="F5" s="128"/>
      <c r="G5" s="128"/>
      <c r="H5" s="128"/>
      <c r="I5" s="128"/>
      <c r="J5" s="129"/>
    </row>
    <row r="6" spans="1:12" ht="20.100000000000001" customHeight="1">
      <c r="A6" s="133" t="s">
        <v>5</v>
      </c>
      <c r="B6" s="134"/>
      <c r="C6" s="139">
        <v>17470</v>
      </c>
      <c r="D6" s="139">
        <v>12150</v>
      </c>
      <c r="E6" s="142" t="s">
        <v>6</v>
      </c>
      <c r="F6" s="143"/>
      <c r="G6" s="143"/>
      <c r="H6" s="143"/>
      <c r="I6" s="143"/>
      <c r="J6" s="143"/>
      <c r="K6" s="68"/>
      <c r="L6" s="68"/>
    </row>
    <row r="7" spans="1:12" ht="20.100000000000001" customHeight="1">
      <c r="A7" s="135"/>
      <c r="B7" s="136"/>
      <c r="C7" s="140"/>
      <c r="D7" s="140"/>
      <c r="E7" s="144"/>
      <c r="F7" s="145"/>
      <c r="G7" s="145"/>
      <c r="H7" s="145"/>
      <c r="I7" s="145"/>
      <c r="J7" s="145"/>
    </row>
    <row r="8" spans="1:12" ht="20.100000000000001" customHeight="1">
      <c r="A8" s="135"/>
      <c r="B8" s="136"/>
      <c r="C8" s="140"/>
      <c r="D8" s="140"/>
      <c r="E8" s="144"/>
      <c r="F8" s="145"/>
      <c r="G8" s="145"/>
      <c r="H8" s="145"/>
      <c r="I8" s="145"/>
      <c r="J8" s="145"/>
    </row>
    <row r="9" spans="1:12" ht="20.100000000000001" customHeight="1">
      <c r="A9" s="135"/>
      <c r="B9" s="136"/>
      <c r="C9" s="140"/>
      <c r="D9" s="140"/>
      <c r="E9" s="144"/>
      <c r="F9" s="145"/>
      <c r="G9" s="145"/>
      <c r="H9" s="145"/>
      <c r="I9" s="145"/>
      <c r="J9" s="145"/>
    </row>
    <row r="10" spans="1:12" ht="20.100000000000001" customHeight="1">
      <c r="A10" s="137"/>
      <c r="B10" s="138"/>
      <c r="C10" s="141"/>
      <c r="D10" s="141"/>
      <c r="E10" s="144"/>
      <c r="F10" s="145"/>
      <c r="G10" s="145"/>
      <c r="H10" s="145"/>
      <c r="I10" s="145"/>
      <c r="J10" s="145"/>
    </row>
    <row r="11" spans="1:12" ht="20.100000000000001" customHeight="1">
      <c r="A11" s="56">
        <v>15</v>
      </c>
      <c r="B11" s="57" t="s">
        <v>7</v>
      </c>
      <c r="C11" s="65">
        <v>365</v>
      </c>
      <c r="D11" s="59">
        <v>750</v>
      </c>
      <c r="E11" s="2" t="s">
        <v>8</v>
      </c>
      <c r="H11" s="94"/>
      <c r="I11" s="10"/>
      <c r="J11" s="10"/>
    </row>
    <row r="12" spans="1:12" ht="20.100000000000001" customHeight="1">
      <c r="A12" s="52">
        <v>16</v>
      </c>
      <c r="B12" s="53" t="s">
        <v>9</v>
      </c>
      <c r="C12" s="67">
        <v>500</v>
      </c>
      <c r="D12" s="55">
        <v>900</v>
      </c>
      <c r="E12" s="131" t="s">
        <v>10</v>
      </c>
      <c r="F12" s="132"/>
      <c r="G12" s="132"/>
      <c r="H12" s="132"/>
      <c r="I12" s="132"/>
      <c r="J12" s="132"/>
    </row>
    <row r="13" spans="1:12" ht="20.100000000000001" customHeight="1">
      <c r="A13" s="56">
        <v>17</v>
      </c>
      <c r="B13" s="57" t="s">
        <v>11</v>
      </c>
      <c r="C13" s="65">
        <v>165</v>
      </c>
      <c r="D13" s="59">
        <v>165</v>
      </c>
      <c r="E13" s="2"/>
      <c r="H13" s="94"/>
      <c r="I13" s="113"/>
      <c r="J13" s="113"/>
    </row>
    <row r="14" spans="1:12" ht="20.100000000000001" customHeight="1">
      <c r="A14" s="52">
        <v>18</v>
      </c>
      <c r="B14" s="53" t="s">
        <v>12</v>
      </c>
      <c r="C14" s="67">
        <v>165</v>
      </c>
      <c r="D14" s="55">
        <v>250</v>
      </c>
      <c r="E14" s="3" t="s">
        <v>13</v>
      </c>
      <c r="F14" s="4"/>
      <c r="G14" s="4" t="s">
        <v>14</v>
      </c>
      <c r="H14" s="90"/>
      <c r="I14" s="146"/>
      <c r="J14" s="146"/>
    </row>
    <row r="15" spans="1:12" ht="20.100000000000001" customHeight="1">
      <c r="A15" s="56">
        <v>19</v>
      </c>
      <c r="B15" s="57" t="s">
        <v>15</v>
      </c>
      <c r="C15" s="66">
        <v>70</v>
      </c>
      <c r="D15" s="60">
        <v>70</v>
      </c>
      <c r="E15" s="2"/>
      <c r="H15" s="94"/>
      <c r="I15" s="113"/>
      <c r="J15" s="113"/>
    </row>
    <row r="16" spans="1:12" ht="20.100000000000001" customHeight="1">
      <c r="A16" s="147" t="s">
        <v>16</v>
      </c>
      <c r="B16" s="147"/>
      <c r="C16" s="61">
        <f>SUM(C6:C15)</f>
        <v>18735</v>
      </c>
      <c r="D16" s="62">
        <f>SUM(D6:D15)</f>
        <v>14285</v>
      </c>
      <c r="E16" s="8"/>
      <c r="F16" s="7"/>
      <c r="G16" s="7"/>
      <c r="H16" s="101"/>
      <c r="I16" s="148"/>
      <c r="J16" s="148"/>
    </row>
    <row r="17" spans="1:11" ht="20.100000000000001" customHeight="1">
      <c r="A17" s="96"/>
      <c r="E17" s="2"/>
    </row>
    <row r="18" spans="1:11" ht="20.100000000000001" customHeight="1">
      <c r="A18" s="130" t="s">
        <v>17</v>
      </c>
      <c r="B18" s="130"/>
      <c r="E18" s="2"/>
    </row>
    <row r="19" spans="1:11" ht="20.100000000000001" customHeight="1">
      <c r="A19" s="52">
        <v>20</v>
      </c>
      <c r="B19" s="53" t="s">
        <v>18</v>
      </c>
      <c r="C19" s="67">
        <v>750</v>
      </c>
      <c r="D19" s="55">
        <v>729.26</v>
      </c>
      <c r="E19" s="3"/>
      <c r="F19" s="4"/>
      <c r="G19" s="4"/>
      <c r="H19" s="90"/>
      <c r="I19" s="146"/>
      <c r="J19" s="146"/>
    </row>
    <row r="20" spans="1:11" ht="20.100000000000001" customHeight="1">
      <c r="A20" s="56">
        <v>21</v>
      </c>
      <c r="B20" s="57" t="s">
        <v>19</v>
      </c>
      <c r="C20" s="65">
        <v>1000</v>
      </c>
      <c r="D20" s="59">
        <v>850</v>
      </c>
      <c r="E20" s="2"/>
      <c r="H20" s="94"/>
      <c r="I20" s="113"/>
      <c r="J20" s="113"/>
    </row>
    <row r="21" spans="1:11" ht="20.100000000000001" customHeight="1">
      <c r="A21" s="52">
        <v>22</v>
      </c>
      <c r="B21" s="53" t="s">
        <v>20</v>
      </c>
      <c r="C21" s="67">
        <v>840</v>
      </c>
      <c r="D21" s="55">
        <v>637</v>
      </c>
      <c r="E21" s="131" t="s">
        <v>21</v>
      </c>
      <c r="F21" s="132"/>
      <c r="G21" s="132"/>
      <c r="H21" s="132"/>
      <c r="I21" s="132"/>
      <c r="J21" s="132"/>
    </row>
    <row r="22" spans="1:11" ht="20.100000000000001" customHeight="1">
      <c r="A22" s="56">
        <v>23</v>
      </c>
      <c r="B22" s="57" t="s">
        <v>22</v>
      </c>
      <c r="C22" s="65">
        <v>500</v>
      </c>
      <c r="D22" s="59">
        <v>750</v>
      </c>
      <c r="E22" s="149" t="s">
        <v>23</v>
      </c>
      <c r="F22" s="150"/>
      <c r="G22" s="150"/>
      <c r="H22" s="150"/>
      <c r="I22" s="150"/>
      <c r="J22" s="150"/>
      <c r="K22" s="150"/>
    </row>
    <row r="23" spans="1:11" ht="20.100000000000001" customHeight="1">
      <c r="A23" s="52">
        <v>24</v>
      </c>
      <c r="B23" s="53" t="s">
        <v>24</v>
      </c>
      <c r="C23" s="67">
        <v>1000</v>
      </c>
      <c r="D23" s="55">
        <v>1200</v>
      </c>
      <c r="E23" s="3" t="s">
        <v>25</v>
      </c>
      <c r="F23" s="4"/>
      <c r="G23" s="4"/>
      <c r="H23" s="90"/>
      <c r="I23" s="146"/>
      <c r="J23" s="146"/>
    </row>
    <row r="24" spans="1:11" ht="20.100000000000001" customHeight="1">
      <c r="A24" s="56">
        <v>25</v>
      </c>
      <c r="B24" s="57" t="s">
        <v>26</v>
      </c>
      <c r="C24" s="65">
        <v>600</v>
      </c>
      <c r="D24" s="59">
        <v>600</v>
      </c>
      <c r="E24" s="2" t="s">
        <v>27</v>
      </c>
      <c r="H24" s="94"/>
      <c r="I24" s="113"/>
      <c r="J24" s="113"/>
    </row>
    <row r="25" spans="1:11" ht="20.100000000000001" customHeight="1">
      <c r="A25" s="52">
        <v>26</v>
      </c>
      <c r="B25" s="53" t="s">
        <v>28</v>
      </c>
      <c r="C25" s="67">
        <v>1500</v>
      </c>
      <c r="D25" s="55">
        <v>1000</v>
      </c>
      <c r="E25" s="144" t="s">
        <v>29</v>
      </c>
      <c r="F25" s="145"/>
      <c r="G25" s="145"/>
      <c r="H25" s="145"/>
      <c r="I25" s="145"/>
      <c r="J25" s="145"/>
    </row>
    <row r="26" spans="1:11" ht="20.100000000000001" customHeight="1">
      <c r="A26" s="56" t="s">
        <v>30</v>
      </c>
      <c r="B26" s="57" t="s">
        <v>31</v>
      </c>
      <c r="C26" s="65">
        <v>2000</v>
      </c>
      <c r="D26" s="59">
        <v>400</v>
      </c>
      <c r="E26" s="151" t="s">
        <v>32</v>
      </c>
      <c r="F26" s="152"/>
      <c r="G26" s="152"/>
      <c r="H26" s="152"/>
      <c r="I26" s="152"/>
      <c r="J26" s="152"/>
    </row>
    <row r="27" spans="1:11" ht="37.5" customHeight="1">
      <c r="A27" s="52" t="s">
        <v>33</v>
      </c>
      <c r="B27" s="53" t="s">
        <v>34</v>
      </c>
      <c r="C27" s="63"/>
      <c r="D27" s="88">
        <v>672.35</v>
      </c>
      <c r="E27" s="153" t="s">
        <v>35</v>
      </c>
      <c r="F27" s="154"/>
      <c r="G27" s="154"/>
      <c r="H27" s="154"/>
      <c r="I27" s="154"/>
      <c r="J27" s="154"/>
      <c r="K27" s="42"/>
    </row>
    <row r="28" spans="1:11" ht="20.100000000000001" customHeight="1">
      <c r="A28" s="147" t="s">
        <v>36</v>
      </c>
      <c r="B28" s="147"/>
      <c r="C28" s="61">
        <f>SUM(C17:C26)</f>
        <v>8190</v>
      </c>
      <c r="D28" s="62">
        <f>SUM(D17:D27)</f>
        <v>6838.6100000000006</v>
      </c>
      <c r="E28" s="8"/>
      <c r="F28" s="7"/>
      <c r="G28" s="7"/>
      <c r="H28" s="101"/>
      <c r="I28" s="148"/>
      <c r="J28" s="148"/>
    </row>
    <row r="29" spans="1:11" ht="20.100000000000001" customHeight="1">
      <c r="A29" s="96"/>
      <c r="E29" s="2"/>
    </row>
    <row r="30" spans="1:11" ht="20.100000000000001" customHeight="1">
      <c r="A30" s="130" t="s">
        <v>37</v>
      </c>
      <c r="B30" s="130"/>
      <c r="E30" s="2"/>
    </row>
    <row r="31" spans="1:11" ht="20.100000000000001" customHeight="1">
      <c r="A31" s="52">
        <v>28</v>
      </c>
      <c r="B31" s="53" t="s">
        <v>38</v>
      </c>
      <c r="C31" s="67">
        <v>1620</v>
      </c>
      <c r="D31" s="55">
        <v>1626.97</v>
      </c>
      <c r="E31" s="3"/>
      <c r="F31" s="4"/>
      <c r="G31" s="4"/>
      <c r="H31" s="90"/>
      <c r="I31" s="146"/>
      <c r="J31" s="146"/>
    </row>
    <row r="32" spans="1:11" ht="20.100000000000001" customHeight="1">
      <c r="A32" s="107" t="s">
        <v>39</v>
      </c>
      <c r="B32" s="108"/>
      <c r="C32" s="155">
        <v>555.67999999999995</v>
      </c>
      <c r="D32" s="155">
        <v>496.64</v>
      </c>
      <c r="E32" s="111"/>
      <c r="F32" s="112"/>
      <c r="G32" s="112"/>
      <c r="H32" s="112"/>
      <c r="I32" s="112"/>
      <c r="J32" s="112"/>
    </row>
    <row r="33" spans="1:12" ht="20.100000000000001" customHeight="1">
      <c r="A33" s="109"/>
      <c r="B33" s="110"/>
      <c r="C33" s="156"/>
      <c r="D33" s="156"/>
      <c r="E33" s="111"/>
      <c r="F33" s="112"/>
      <c r="G33" s="112"/>
      <c r="H33" s="112"/>
      <c r="I33" s="112"/>
      <c r="J33" s="112"/>
    </row>
    <row r="34" spans="1:12" ht="20.100000000000001" customHeight="1">
      <c r="A34" s="133" t="s">
        <v>40</v>
      </c>
      <c r="B34" s="134"/>
      <c r="C34" s="139">
        <v>2377</v>
      </c>
      <c r="D34" s="139">
        <v>2397</v>
      </c>
      <c r="E34" s="3"/>
      <c r="F34" s="4"/>
      <c r="G34" s="4"/>
      <c r="H34" s="90"/>
      <c r="I34" s="146"/>
      <c r="J34" s="146"/>
      <c r="K34" s="68"/>
      <c r="L34" s="68"/>
    </row>
    <row r="35" spans="1:12" ht="20.100000000000001" customHeight="1">
      <c r="A35" s="135"/>
      <c r="B35" s="136"/>
      <c r="C35" s="140"/>
      <c r="D35" s="140"/>
      <c r="E35" s="3"/>
      <c r="F35" s="4"/>
      <c r="G35" s="4"/>
      <c r="H35" s="90"/>
      <c r="I35" s="146"/>
      <c r="J35" s="146"/>
    </row>
    <row r="36" spans="1:12" ht="20.100000000000001" customHeight="1">
      <c r="A36" s="137"/>
      <c r="B36" s="138"/>
      <c r="C36" s="141"/>
      <c r="D36" s="141"/>
      <c r="E36" s="3"/>
      <c r="F36" s="4"/>
      <c r="G36" s="4"/>
      <c r="H36" s="90"/>
      <c r="I36" s="146"/>
      <c r="J36" s="146"/>
    </row>
    <row r="37" spans="1:12" ht="20.100000000000001" customHeight="1">
      <c r="A37" s="56">
        <v>34</v>
      </c>
      <c r="B37" s="57" t="s">
        <v>41</v>
      </c>
      <c r="C37" s="65">
        <v>900</v>
      </c>
      <c r="D37" s="59">
        <v>497.94</v>
      </c>
      <c r="E37" s="11" t="s">
        <v>42</v>
      </c>
      <c r="H37" s="94"/>
      <c r="I37" s="113"/>
      <c r="J37" s="113"/>
    </row>
    <row r="38" spans="1:12" ht="20.100000000000001" customHeight="1">
      <c r="A38" s="52">
        <v>36</v>
      </c>
      <c r="B38" s="53" t="s">
        <v>43</v>
      </c>
      <c r="C38" s="67">
        <v>40000</v>
      </c>
      <c r="D38" s="55">
        <v>4261.43</v>
      </c>
      <c r="E38" s="153" t="s">
        <v>44</v>
      </c>
      <c r="F38" s="154"/>
      <c r="G38" s="154"/>
      <c r="H38" s="154"/>
      <c r="I38" s="154"/>
      <c r="J38" s="154"/>
    </row>
    <row r="39" spans="1:12" ht="20.100000000000001" customHeight="1">
      <c r="A39" s="56"/>
      <c r="B39" s="57"/>
      <c r="C39" s="66"/>
      <c r="D39" s="60"/>
      <c r="E39" s="153"/>
      <c r="F39" s="154"/>
      <c r="G39" s="154"/>
      <c r="H39" s="154"/>
      <c r="I39" s="154"/>
      <c r="J39" s="154"/>
    </row>
    <row r="40" spans="1:12" ht="20.100000000000001" customHeight="1">
      <c r="A40" s="147" t="s">
        <v>45</v>
      </c>
      <c r="B40" s="147"/>
      <c r="C40" s="61">
        <f>SUM(C29:C38)</f>
        <v>45452.68</v>
      </c>
      <c r="D40" s="62">
        <f>SUM(D29:D38)</f>
        <v>9279.98</v>
      </c>
      <c r="E40" s="8"/>
      <c r="F40" s="7"/>
      <c r="G40" s="7"/>
      <c r="H40" s="101"/>
      <c r="I40" s="148"/>
      <c r="J40" s="148"/>
    </row>
    <row r="41" spans="1:12" ht="20.100000000000001" customHeight="1">
      <c r="A41" s="96"/>
      <c r="E41" s="2"/>
    </row>
    <row r="42" spans="1:12" ht="20.100000000000001" customHeight="1">
      <c r="A42" s="130" t="s">
        <v>46</v>
      </c>
      <c r="B42" s="130"/>
      <c r="E42" s="2"/>
    </row>
    <row r="43" spans="1:12" ht="20.100000000000001" customHeight="1">
      <c r="A43" s="52">
        <v>37</v>
      </c>
      <c r="B43" s="53" t="s">
        <v>47</v>
      </c>
      <c r="C43" s="67">
        <v>5155</v>
      </c>
      <c r="D43" s="55">
        <v>5155</v>
      </c>
      <c r="E43" s="131" t="s">
        <v>48</v>
      </c>
      <c r="F43" s="132"/>
      <c r="G43" s="132"/>
      <c r="H43" s="132"/>
      <c r="I43" s="132"/>
      <c r="J43" s="132"/>
    </row>
    <row r="44" spans="1:12" ht="20.100000000000001" customHeight="1">
      <c r="A44" s="56">
        <v>38</v>
      </c>
      <c r="B44" s="57" t="s">
        <v>49</v>
      </c>
      <c r="C44" s="65">
        <v>3600</v>
      </c>
      <c r="D44" s="59">
        <v>1726.5</v>
      </c>
      <c r="E44" s="151" t="s">
        <v>50</v>
      </c>
      <c r="F44" s="152"/>
      <c r="G44" s="152"/>
      <c r="H44" s="152"/>
      <c r="I44" s="152"/>
      <c r="J44" s="152"/>
    </row>
    <row r="45" spans="1:12" ht="20.100000000000001" customHeight="1">
      <c r="A45" s="56"/>
      <c r="B45" s="57"/>
      <c r="C45" s="66"/>
      <c r="D45" s="60"/>
      <c r="E45" s="151"/>
      <c r="F45" s="152"/>
      <c r="G45" s="152"/>
      <c r="H45" s="152"/>
      <c r="I45" s="152"/>
      <c r="J45" s="152"/>
    </row>
    <row r="46" spans="1:12" ht="20.100000000000001" customHeight="1">
      <c r="A46" s="147" t="s">
        <v>51</v>
      </c>
      <c r="B46" s="147"/>
      <c r="C46" s="61">
        <f>SUM(C43:C44)</f>
        <v>8755</v>
      </c>
      <c r="D46" s="62">
        <f>SUM(D43:D44)</f>
        <v>6881.5</v>
      </c>
      <c r="E46" s="8"/>
      <c r="F46" s="7"/>
      <c r="G46" s="7"/>
      <c r="H46" s="101"/>
      <c r="I46" s="148"/>
      <c r="J46" s="148"/>
    </row>
    <row r="47" spans="1:12" ht="20.100000000000001" customHeight="1">
      <c r="A47" s="96"/>
      <c r="E47" s="2"/>
    </row>
    <row r="48" spans="1:12" ht="20.100000000000001" customHeight="1">
      <c r="A48" s="130" t="s">
        <v>52</v>
      </c>
      <c r="B48" s="130"/>
      <c r="E48" s="2"/>
    </row>
    <row r="49" spans="1:12" ht="20.100000000000001" customHeight="1">
      <c r="A49" s="52">
        <v>11</v>
      </c>
      <c r="B49" s="53" t="s">
        <v>53</v>
      </c>
      <c r="C49" s="63">
        <v>312</v>
      </c>
      <c r="D49" s="64">
        <v>390</v>
      </c>
      <c r="E49" s="3"/>
      <c r="F49" s="4"/>
      <c r="G49" s="4"/>
      <c r="H49" s="90"/>
      <c r="I49" s="146"/>
      <c r="J49" s="146"/>
    </row>
    <row r="50" spans="1:12" ht="25.5" customHeight="1">
      <c r="A50" s="56">
        <v>35</v>
      </c>
      <c r="B50" s="69" t="s">
        <v>54</v>
      </c>
      <c r="C50" s="65">
        <v>8000</v>
      </c>
      <c r="D50" s="59">
        <v>0</v>
      </c>
      <c r="E50" s="2" t="s">
        <v>55</v>
      </c>
      <c r="H50" s="94"/>
      <c r="I50" s="113"/>
      <c r="J50" s="113"/>
    </row>
    <row r="51" spans="1:12" ht="20.100000000000001" customHeight="1">
      <c r="A51" s="52">
        <v>39</v>
      </c>
      <c r="B51" s="53" t="s">
        <v>56</v>
      </c>
      <c r="C51" s="63">
        <v>1000</v>
      </c>
      <c r="D51" s="64">
        <v>1200</v>
      </c>
      <c r="E51" s="153"/>
      <c r="F51" s="154"/>
      <c r="G51" s="154"/>
      <c r="H51" s="154"/>
      <c r="I51" s="154"/>
      <c r="J51" s="154"/>
    </row>
    <row r="52" spans="1:12" ht="20.100000000000001" customHeight="1">
      <c r="A52" s="56"/>
      <c r="B52" s="57"/>
      <c r="C52" s="66"/>
      <c r="D52" s="60"/>
      <c r="E52" s="2"/>
    </row>
    <row r="53" spans="1:12" customFormat="1" ht="20.100000000000001" customHeight="1">
      <c r="A53" s="147" t="s">
        <v>57</v>
      </c>
      <c r="B53" s="147"/>
      <c r="C53" s="61">
        <f>SUM(C49:C51)</f>
        <v>9312</v>
      </c>
      <c r="D53" s="62">
        <f>SUM(D49:D51)</f>
        <v>1590</v>
      </c>
      <c r="E53" s="8"/>
      <c r="F53" s="7"/>
      <c r="G53" s="7"/>
      <c r="H53" s="101"/>
      <c r="I53" s="148"/>
      <c r="J53" s="148"/>
      <c r="L53" s="1"/>
    </row>
    <row r="54" spans="1:12" customFormat="1" ht="20.100000000000001" customHeight="1">
      <c r="A54" s="101"/>
      <c r="B54" s="101"/>
      <c r="C54" s="89"/>
      <c r="D54" s="13">
        <f>D53+D46+D28+D16</f>
        <v>29595.11</v>
      </c>
      <c r="E54" s="8"/>
      <c r="F54" s="7"/>
      <c r="G54" s="7"/>
      <c r="H54" s="101"/>
      <c r="I54" s="89"/>
      <c r="J54" s="89"/>
      <c r="L54" s="1"/>
    </row>
    <row r="55" spans="1:12" customFormat="1" ht="20.100000000000001" customHeight="1">
      <c r="A55" s="96"/>
      <c r="B55" s="51"/>
      <c r="C55" s="1"/>
      <c r="D55" s="12"/>
      <c r="E55" s="2"/>
      <c r="F55" s="1"/>
      <c r="G55" s="1"/>
      <c r="H55" s="1"/>
      <c r="I55" s="1"/>
      <c r="J55" s="1"/>
      <c r="L55" s="1"/>
    </row>
    <row r="56" spans="1:12" customFormat="1" ht="20.100000000000001" customHeight="1">
      <c r="A56" s="130" t="s">
        <v>58</v>
      </c>
      <c r="B56" s="130"/>
      <c r="C56" s="1"/>
      <c r="D56" s="12"/>
      <c r="E56" s="2"/>
      <c r="F56" s="1"/>
      <c r="G56" s="1"/>
      <c r="H56" s="1"/>
      <c r="I56" s="1"/>
      <c r="J56" s="1"/>
      <c r="L56" s="1"/>
    </row>
    <row r="57" spans="1:12" customFormat="1" ht="20.100000000000001" customHeight="1">
      <c r="A57" s="52">
        <v>1</v>
      </c>
      <c r="B57" s="53" t="s">
        <v>59</v>
      </c>
      <c r="C57" s="54">
        <v>36845</v>
      </c>
      <c r="D57" s="55">
        <v>36845</v>
      </c>
      <c r="E57" s="5"/>
      <c r="F57" s="91"/>
      <c r="G57" s="4"/>
      <c r="H57" s="90"/>
      <c r="I57" s="4"/>
      <c r="J57" s="4"/>
      <c r="L57" s="1"/>
    </row>
    <row r="58" spans="1:12" customFormat="1" ht="20.100000000000001" customHeight="1">
      <c r="A58" s="56">
        <v>2</v>
      </c>
      <c r="B58" s="57" t="s">
        <v>60</v>
      </c>
      <c r="C58" s="58">
        <v>3047.85</v>
      </c>
      <c r="D58" s="59">
        <v>3286.53</v>
      </c>
      <c r="E58" s="6"/>
      <c r="F58" s="92"/>
      <c r="G58" s="1"/>
      <c r="H58" s="94"/>
      <c r="I58" s="1"/>
      <c r="J58" s="1"/>
      <c r="L58" s="1"/>
    </row>
    <row r="59" spans="1:12" customFormat="1" ht="20.100000000000001" customHeight="1">
      <c r="A59" s="52">
        <v>3</v>
      </c>
      <c r="B59" s="53" t="s">
        <v>61</v>
      </c>
      <c r="C59" s="54">
        <v>2400</v>
      </c>
      <c r="D59" s="55">
        <v>1380.11</v>
      </c>
      <c r="E59" s="158" t="s">
        <v>62</v>
      </c>
      <c r="F59" s="159"/>
      <c r="G59" s="159"/>
      <c r="H59" s="159"/>
      <c r="I59" s="159"/>
      <c r="J59" s="159"/>
      <c r="L59" s="1"/>
    </row>
    <row r="60" spans="1:12" customFormat="1" ht="20.100000000000001" customHeight="1">
      <c r="A60" s="56">
        <v>4</v>
      </c>
      <c r="B60" s="57" t="s">
        <v>63</v>
      </c>
      <c r="C60" s="58">
        <v>300</v>
      </c>
      <c r="D60" s="59">
        <v>137.13999999999999</v>
      </c>
      <c r="E60" s="160" t="s">
        <v>64</v>
      </c>
      <c r="F60" s="161"/>
      <c r="G60" s="161"/>
      <c r="H60" s="161"/>
      <c r="I60" s="161"/>
      <c r="J60" s="161"/>
      <c r="L60" s="1"/>
    </row>
    <row r="61" spans="1:12" customFormat="1" ht="20.100000000000001" customHeight="1">
      <c r="A61" s="52">
        <v>5</v>
      </c>
      <c r="B61" s="53" t="s">
        <v>65</v>
      </c>
      <c r="C61" s="54">
        <v>1000</v>
      </c>
      <c r="D61" s="55">
        <v>1200</v>
      </c>
      <c r="E61" s="131" t="s">
        <v>66</v>
      </c>
      <c r="F61" s="132"/>
      <c r="G61" s="132"/>
      <c r="H61" s="132"/>
      <c r="I61" s="132"/>
      <c r="J61" s="132"/>
      <c r="L61" s="1"/>
    </row>
    <row r="62" spans="1:12" customFormat="1" ht="20.100000000000001" customHeight="1">
      <c r="A62" s="56">
        <v>6</v>
      </c>
      <c r="B62" s="57" t="s">
        <v>67</v>
      </c>
      <c r="C62" s="58">
        <v>52325.32</v>
      </c>
      <c r="D62" s="59">
        <v>37195.120000000003</v>
      </c>
      <c r="E62" s="6"/>
      <c r="F62" s="92"/>
      <c r="G62" s="92"/>
      <c r="H62" s="94"/>
      <c r="I62" s="1"/>
      <c r="J62" s="1"/>
      <c r="L62" s="1"/>
    </row>
    <row r="63" spans="1:12" customFormat="1" ht="20.100000000000001" customHeight="1">
      <c r="A63" s="52">
        <v>7</v>
      </c>
      <c r="B63" s="53" t="s">
        <v>68</v>
      </c>
      <c r="C63" s="54">
        <v>250</v>
      </c>
      <c r="D63" s="55">
        <v>0</v>
      </c>
      <c r="E63" s="158" t="s">
        <v>69</v>
      </c>
      <c r="F63" s="159"/>
      <c r="G63" s="159"/>
      <c r="H63" s="159"/>
      <c r="I63" s="159"/>
      <c r="J63" s="159"/>
      <c r="L63" s="1"/>
    </row>
    <row r="64" spans="1:12" customFormat="1" ht="20.100000000000001" customHeight="1">
      <c r="A64" s="56">
        <v>8</v>
      </c>
      <c r="B64" s="57" t="s">
        <v>70</v>
      </c>
      <c r="C64" s="58">
        <v>10000</v>
      </c>
      <c r="D64" s="59">
        <v>10000</v>
      </c>
      <c r="E64" s="6"/>
      <c r="F64" s="92"/>
      <c r="G64" s="1"/>
      <c r="H64" s="94"/>
      <c r="I64" s="1"/>
      <c r="J64" s="1"/>
      <c r="L64" s="1"/>
    </row>
    <row r="65" spans="1:12" customFormat="1" ht="20.100000000000001" customHeight="1">
      <c r="A65" s="56"/>
      <c r="B65" s="57"/>
      <c r="C65" s="58"/>
      <c r="D65" s="60"/>
      <c r="E65" s="2"/>
      <c r="F65" s="1"/>
      <c r="G65" s="1"/>
      <c r="H65" s="1"/>
      <c r="I65" s="1"/>
      <c r="J65" s="1"/>
      <c r="L65" s="1"/>
    </row>
    <row r="66" spans="1:12" customFormat="1" ht="20.100000000000001" customHeight="1">
      <c r="A66" s="147" t="s">
        <v>71</v>
      </c>
      <c r="B66" s="147"/>
      <c r="C66" s="61">
        <f>SUM(C57:C64)</f>
        <v>106168.17</v>
      </c>
      <c r="D66" s="62">
        <f>SUM(D57:D64)</f>
        <v>90043.9</v>
      </c>
      <c r="E66" s="8"/>
      <c r="F66" s="7"/>
      <c r="G66" s="7"/>
      <c r="H66" s="101"/>
      <c r="I66" s="148"/>
      <c r="J66" s="148"/>
      <c r="L66" s="1"/>
    </row>
    <row r="67" spans="1:12" customFormat="1" ht="20.100000000000001" customHeight="1">
      <c r="A67" s="96"/>
      <c r="B67" s="51"/>
      <c r="C67" s="1"/>
      <c r="D67" s="12"/>
      <c r="E67" s="1"/>
      <c r="F67" s="1"/>
      <c r="G67" s="1"/>
      <c r="H67" s="1"/>
      <c r="I67" s="1"/>
      <c r="J67" s="1"/>
      <c r="L67" s="1"/>
    </row>
    <row r="68" spans="1:12" customFormat="1" ht="20.100000000000001" customHeight="1">
      <c r="A68" s="47"/>
      <c r="B68" s="51"/>
      <c r="C68" s="1"/>
      <c r="D68" s="157"/>
      <c r="E68" s="157"/>
      <c r="F68" s="157"/>
      <c r="G68" s="10"/>
      <c r="H68" s="10"/>
      <c r="I68" s="1"/>
      <c r="J68" s="1"/>
      <c r="L68" s="1"/>
    </row>
    <row r="69" spans="1:12" customFormat="1" ht="20.100000000000001" customHeight="1">
      <c r="A69" s="48"/>
      <c r="B69" s="34" t="s">
        <v>72</v>
      </c>
      <c r="C69" s="1"/>
      <c r="D69" s="1"/>
      <c r="E69" s="1"/>
      <c r="F69" s="1"/>
      <c r="G69" s="1"/>
      <c r="H69" s="1"/>
      <c r="I69" s="1"/>
      <c r="J69" s="1"/>
      <c r="L69" s="1"/>
    </row>
    <row r="70" spans="1:12" ht="20.100000000000001" customHeight="1">
      <c r="A70" s="49"/>
      <c r="B70" s="33" t="s">
        <v>73</v>
      </c>
      <c r="C70" s="16"/>
      <c r="D70" s="16"/>
      <c r="E70" s="16"/>
      <c r="K70" s="1"/>
    </row>
    <row r="71" spans="1:12" customFormat="1" ht="20.100000000000001" customHeight="1">
      <c r="A71" s="96"/>
      <c r="B71" s="1" t="s">
        <v>74</v>
      </c>
      <c r="C71" s="70">
        <v>17000</v>
      </c>
      <c r="D71" s="70">
        <v>20000</v>
      </c>
      <c r="E71" s="35"/>
      <c r="F71" s="35"/>
      <c r="G71" s="1"/>
      <c r="H71" s="1"/>
      <c r="I71" s="1"/>
      <c r="J71" s="1"/>
      <c r="L71" s="1"/>
    </row>
    <row r="72" spans="1:12" customFormat="1" ht="20.100000000000001" customHeight="1">
      <c r="A72" s="96"/>
      <c r="B72" s="105" t="s">
        <v>75</v>
      </c>
      <c r="C72" s="70">
        <v>2000</v>
      </c>
      <c r="D72" s="70">
        <v>680</v>
      </c>
      <c r="E72" s="35"/>
      <c r="F72" s="35"/>
      <c r="G72" s="1"/>
      <c r="H72" s="1"/>
      <c r="I72" s="1"/>
      <c r="J72" s="1"/>
      <c r="L72" s="1"/>
    </row>
    <row r="73" spans="1:12" customFormat="1" ht="20.100000000000001" customHeight="1">
      <c r="A73" s="96"/>
      <c r="B73" s="105" t="s">
        <v>76</v>
      </c>
      <c r="C73" s="70">
        <v>1732</v>
      </c>
      <c r="D73" s="70">
        <v>1732</v>
      </c>
      <c r="E73" s="35"/>
      <c r="F73" s="35"/>
      <c r="G73" s="1"/>
      <c r="H73" s="1"/>
      <c r="I73" s="1"/>
      <c r="J73" s="1"/>
      <c r="L73" s="1"/>
    </row>
    <row r="74" spans="1:12" customFormat="1" ht="20.100000000000001" customHeight="1" thickBot="1">
      <c r="A74" s="15"/>
      <c r="B74" s="16"/>
      <c r="C74" s="36">
        <f>SUM(C71:C73)</f>
        <v>20732</v>
      </c>
      <c r="D74" s="36">
        <f>SUM(D71:D73)</f>
        <v>22412</v>
      </c>
      <c r="E74" s="35"/>
      <c r="F74" s="35"/>
      <c r="G74" s="1"/>
      <c r="H74" s="1"/>
      <c r="I74" s="1"/>
      <c r="J74" s="1"/>
      <c r="L74" s="1"/>
    </row>
    <row r="75" spans="1:12" customFormat="1" ht="20.100000000000001" customHeight="1" thickTop="1">
      <c r="A75" s="96"/>
      <c r="B75" s="1"/>
      <c r="C75" s="1"/>
      <c r="D75" s="12"/>
      <c r="E75" s="1"/>
      <c r="F75" s="1"/>
      <c r="G75" s="1"/>
      <c r="H75" s="1"/>
      <c r="I75" s="1"/>
      <c r="J75" s="1"/>
      <c r="L75" s="1"/>
    </row>
    <row r="76" spans="1:12" customFormat="1" ht="20.100000000000001" customHeight="1">
      <c r="A76" s="96"/>
      <c r="B76" s="1"/>
      <c r="C76" s="1"/>
      <c r="D76" s="12"/>
      <c r="E76" s="1"/>
      <c r="F76" s="1"/>
      <c r="G76" s="1"/>
      <c r="H76" s="1"/>
      <c r="I76" s="1"/>
      <c r="J76" s="1"/>
      <c r="L76" s="1"/>
    </row>
    <row r="77" spans="1:12" customFormat="1" ht="20.100000000000001" customHeight="1">
      <c r="A77" s="49"/>
      <c r="B77" s="33" t="s">
        <v>77</v>
      </c>
      <c r="C77" s="70"/>
      <c r="D77" s="70"/>
      <c r="E77" s="1"/>
      <c r="F77" s="1"/>
      <c r="G77" s="1"/>
      <c r="H77" s="1"/>
      <c r="I77" s="1"/>
      <c r="J77" s="1"/>
      <c r="L77" s="1"/>
    </row>
    <row r="78" spans="1:12" customFormat="1" ht="20.100000000000001" customHeight="1">
      <c r="A78" s="38"/>
      <c r="B78" s="30" t="s">
        <v>78</v>
      </c>
      <c r="C78" s="70">
        <v>280</v>
      </c>
      <c r="D78" s="70">
        <v>280</v>
      </c>
      <c r="E78" s="1"/>
      <c r="F78" s="1"/>
      <c r="G78" s="1"/>
      <c r="H78" s="1"/>
      <c r="I78" s="1"/>
      <c r="J78" s="1"/>
      <c r="L78" s="1"/>
    </row>
    <row r="79" spans="1:12" customFormat="1" ht="20.100000000000001" customHeight="1">
      <c r="A79" s="38"/>
      <c r="B79" s="30" t="s">
        <v>79</v>
      </c>
      <c r="C79" s="70">
        <v>750</v>
      </c>
      <c r="D79" s="70">
        <v>0</v>
      </c>
      <c r="E79" s="1"/>
      <c r="F79" s="1"/>
      <c r="G79" s="1"/>
      <c r="H79" s="1"/>
      <c r="I79" s="1"/>
      <c r="J79" s="1"/>
      <c r="L79" s="1"/>
    </row>
    <row r="80" spans="1:12" ht="20.100000000000001" customHeight="1">
      <c r="A80" s="38"/>
      <c r="B80" s="30" t="s">
        <v>80</v>
      </c>
      <c r="C80" s="70">
        <v>850</v>
      </c>
      <c r="D80" s="70">
        <v>850</v>
      </c>
    </row>
    <row r="81" spans="1:6" ht="20.100000000000001" customHeight="1">
      <c r="A81" s="38"/>
      <c r="B81" s="30" t="s">
        <v>81</v>
      </c>
      <c r="C81" s="70">
        <v>2417.12</v>
      </c>
      <c r="D81" s="70">
        <v>2417.12</v>
      </c>
    </row>
    <row r="82" spans="1:6" ht="20.100000000000001" customHeight="1">
      <c r="A82" s="38"/>
      <c r="B82" s="30" t="s">
        <v>82</v>
      </c>
      <c r="C82" s="70"/>
      <c r="D82" s="70">
        <f>8000-D50</f>
        <v>8000</v>
      </c>
    </row>
    <row r="83" spans="1:6" ht="27.75" customHeight="1">
      <c r="A83" s="50"/>
      <c r="B83" s="43" t="s">
        <v>83</v>
      </c>
      <c r="C83" s="70">
        <v>53244.76</v>
      </c>
      <c r="D83" s="70">
        <f>57833.39-40000-10000-D25</f>
        <v>6833.3899999999994</v>
      </c>
    </row>
    <row r="84" spans="1:6" ht="20.100000000000001" customHeight="1">
      <c r="A84" s="38"/>
      <c r="B84" s="30" t="s">
        <v>84</v>
      </c>
      <c r="C84" s="39"/>
      <c r="D84" s="70">
        <f>40000-D38</f>
        <v>35738.57</v>
      </c>
    </row>
    <row r="85" spans="1:6" ht="20.100000000000001" customHeight="1">
      <c r="A85" s="38"/>
      <c r="B85" s="30" t="s">
        <v>85</v>
      </c>
      <c r="C85" s="35"/>
      <c r="D85" s="70">
        <v>10000</v>
      </c>
    </row>
    <row r="86" spans="1:6" ht="20.100000000000001" customHeight="1">
      <c r="A86" s="96"/>
      <c r="B86" s="30" t="s">
        <v>86</v>
      </c>
      <c r="D86" s="70">
        <f>10000-D27</f>
        <v>9327.65</v>
      </c>
    </row>
    <row r="87" spans="1:6" ht="20.100000000000001" customHeight="1">
      <c r="A87" s="96"/>
      <c r="B87" s="1"/>
    </row>
    <row r="88" spans="1:6" ht="20.100000000000001" customHeight="1" thickBot="1">
      <c r="A88" s="96"/>
      <c r="B88" s="1"/>
      <c r="C88" s="36">
        <f>SUM(C78:C87)</f>
        <v>57541.880000000005</v>
      </c>
      <c r="D88" s="36">
        <f>SUM(D78:D87)</f>
        <v>73446.73</v>
      </c>
      <c r="E88" s="35"/>
      <c r="F88" s="35"/>
    </row>
    <row r="89" spans="1:6" ht="12.75" customHeight="1" thickTop="1">
      <c r="A89" s="96"/>
      <c r="B89" s="1"/>
    </row>
    <row r="90" spans="1:6" ht="12.75" customHeight="1">
      <c r="A90" s="96"/>
      <c r="B90" s="1"/>
    </row>
    <row r="91" spans="1:6" ht="12.75" customHeight="1">
      <c r="A91" s="96"/>
      <c r="B91" s="1"/>
    </row>
    <row r="92" spans="1:6" ht="12.75" customHeight="1">
      <c r="A92" s="96"/>
      <c r="B92" s="1"/>
    </row>
  </sheetData>
  <sheetProtection algorithmName="SHA-512" hashValue="dVn46rL98On4IXpEYcb29vUSXN27CCTeL6Ua3/xLeFbjtXdUlJ8n0wvfiXXRctlGglK1rb+kSf1MlBMzTXfPgw==" saltValue="dLkBE2OGMrcvTtE94EzgFA==" spinCount="100000" sheet="1" objects="1" scenarios="1"/>
  <mergeCells count="63">
    <mergeCell ref="E51:J51"/>
    <mergeCell ref="E38:J39"/>
    <mergeCell ref="A40:B40"/>
    <mergeCell ref="D68:F68"/>
    <mergeCell ref="A53:B53"/>
    <mergeCell ref="I53:J53"/>
    <mergeCell ref="A56:B56"/>
    <mergeCell ref="E59:J59"/>
    <mergeCell ref="E60:J60"/>
    <mergeCell ref="E61:J61"/>
    <mergeCell ref="E63:J63"/>
    <mergeCell ref="A66:B66"/>
    <mergeCell ref="I66:J66"/>
    <mergeCell ref="I40:J40"/>
    <mergeCell ref="A42:B42"/>
    <mergeCell ref="E43:J43"/>
    <mergeCell ref="E44:J45"/>
    <mergeCell ref="A46:B46"/>
    <mergeCell ref="I46:J46"/>
    <mergeCell ref="A48:B48"/>
    <mergeCell ref="I49:J49"/>
    <mergeCell ref="I50:J50"/>
    <mergeCell ref="I37:J37"/>
    <mergeCell ref="E26:J26"/>
    <mergeCell ref="E27:J27"/>
    <mergeCell ref="A28:B28"/>
    <mergeCell ref="I28:J28"/>
    <mergeCell ref="A30:B30"/>
    <mergeCell ref="I31:J31"/>
    <mergeCell ref="I34:J34"/>
    <mergeCell ref="I35:J35"/>
    <mergeCell ref="I36:J36"/>
    <mergeCell ref="A34:B36"/>
    <mergeCell ref="C34:C36"/>
    <mergeCell ref="D34:D36"/>
    <mergeCell ref="C32:C33"/>
    <mergeCell ref="D32:D33"/>
    <mergeCell ref="I20:J20"/>
    <mergeCell ref="E21:J21"/>
    <mergeCell ref="E22:K22"/>
    <mergeCell ref="I23:J23"/>
    <mergeCell ref="I24:J24"/>
    <mergeCell ref="I15:J15"/>
    <mergeCell ref="A16:B16"/>
    <mergeCell ref="I16:J16"/>
    <mergeCell ref="A18:B18"/>
    <mergeCell ref="I19:J19"/>
    <mergeCell ref="A32:B33"/>
    <mergeCell ref="E32:J33"/>
    <mergeCell ref="I13:J13"/>
    <mergeCell ref="A1:J1"/>
    <mergeCell ref="C2:J2"/>
    <mergeCell ref="C3:C5"/>
    <mergeCell ref="D3:D5"/>
    <mergeCell ref="E3:J5"/>
    <mergeCell ref="A5:B5"/>
    <mergeCell ref="E12:J12"/>
    <mergeCell ref="A6:B10"/>
    <mergeCell ref="C6:C10"/>
    <mergeCell ref="D6:D10"/>
    <mergeCell ref="E6:J10"/>
    <mergeCell ref="E25:J25"/>
    <mergeCell ref="I14:J14"/>
  </mergeCells>
  <pageMargins left="0.23622047244094491" right="0.23622047244094491" top="0.23622047244094491" bottom="0.23622047244094491" header="0" footer="0"/>
  <pageSetup paperSize="9" scale="71" fitToHeight="2" orientation="portrait" horizontalDpi="1200" verticalDpi="1200" r:id="rId1"/>
  <headerFooter alignWithMargins="0"/>
  <rowBreaks count="1" manualBreakCount="1">
    <brk id="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046F-791F-40C9-A769-F2D623444491}">
  <dimension ref="A1:V91"/>
  <sheetViews>
    <sheetView zoomScale="130" zoomScaleNormal="130" workbookViewId="0">
      <selection activeCell="E5" sqref="E5:E9"/>
    </sheetView>
  </sheetViews>
  <sheetFormatPr defaultColWidth="9.140625" defaultRowHeight="20.100000000000001" customHeight="1"/>
  <cols>
    <col min="1" max="1" width="9.140625" style="15"/>
    <col min="2" max="2" width="47.5703125" style="16" bestFit="1" customWidth="1"/>
    <col min="3" max="3" width="14.28515625" style="27" customWidth="1"/>
    <col min="4" max="4" width="18.7109375" style="27" bestFit="1" customWidth="1"/>
    <col min="5" max="5" width="18.85546875" style="27" bestFit="1" customWidth="1"/>
    <col min="6" max="6" width="13.5703125" style="27" bestFit="1" customWidth="1"/>
    <col min="7" max="7" width="33.85546875" style="21" customWidth="1"/>
    <col min="8" max="8" width="9.140625" style="16"/>
    <col min="9" max="9" width="11.28515625" style="16" bestFit="1" customWidth="1"/>
    <col min="10" max="10" width="10.140625" style="16" bestFit="1" customWidth="1"/>
    <col min="11" max="16384" width="9.140625" style="16"/>
  </cols>
  <sheetData>
    <row r="1" spans="1:16" ht="20.100000000000001" customHeight="1">
      <c r="C1" s="115" t="s">
        <v>0</v>
      </c>
      <c r="D1" s="117"/>
      <c r="E1" s="116" t="s">
        <v>87</v>
      </c>
      <c r="F1" s="117"/>
      <c r="G1" s="73"/>
      <c r="H1" s="73"/>
      <c r="I1" s="73"/>
      <c r="J1" s="73"/>
      <c r="K1" s="73"/>
      <c r="L1" s="74"/>
    </row>
    <row r="2" spans="1:16" ht="20.100000000000001" customHeight="1">
      <c r="C2" s="187" t="s">
        <v>1</v>
      </c>
      <c r="D2" s="188" t="s">
        <v>2</v>
      </c>
      <c r="E2" s="188" t="s">
        <v>88</v>
      </c>
      <c r="F2" s="189" t="s">
        <v>89</v>
      </c>
      <c r="G2" s="191" t="s">
        <v>3</v>
      </c>
      <c r="H2" s="191"/>
      <c r="I2" s="191"/>
      <c r="J2" s="191"/>
      <c r="K2" s="191"/>
      <c r="L2" s="191"/>
    </row>
    <row r="3" spans="1:16" ht="20.100000000000001" customHeight="1">
      <c r="C3" s="187"/>
      <c r="D3" s="188"/>
      <c r="E3" s="188"/>
      <c r="F3" s="190"/>
      <c r="G3" s="191"/>
      <c r="H3" s="191"/>
      <c r="I3" s="191"/>
      <c r="J3" s="191"/>
      <c r="K3" s="191"/>
      <c r="L3" s="191"/>
    </row>
    <row r="4" spans="1:16" ht="20.100000000000001" customHeight="1">
      <c r="A4" s="176" t="s">
        <v>4</v>
      </c>
      <c r="B4" s="176"/>
      <c r="C4" s="22"/>
      <c r="D4" s="75"/>
      <c r="E4" s="22"/>
      <c r="F4" s="75"/>
      <c r="G4" s="100"/>
      <c r="H4" s="105"/>
      <c r="I4" s="105"/>
      <c r="J4" s="105"/>
      <c r="K4" s="105"/>
      <c r="L4" s="105"/>
    </row>
    <row r="5" spans="1:16" ht="20.100000000000001" customHeight="1">
      <c r="A5" s="135" t="s">
        <v>5</v>
      </c>
      <c r="B5" s="184"/>
      <c r="C5" s="164">
        <v>17470</v>
      </c>
      <c r="D5" s="165">
        <v>12165</v>
      </c>
      <c r="E5" s="185">
        <v>13265</v>
      </c>
      <c r="F5" s="186">
        <v>14010</v>
      </c>
      <c r="G5" s="135" t="s">
        <v>90</v>
      </c>
      <c r="H5" s="184"/>
      <c r="I5" s="184"/>
      <c r="J5" s="184"/>
      <c r="K5" s="184"/>
      <c r="L5" s="184"/>
      <c r="M5" s="72"/>
      <c r="N5" s="72"/>
      <c r="O5" s="72"/>
      <c r="P5" s="72"/>
    </row>
    <row r="6" spans="1:16" ht="20.100000000000001" customHeight="1">
      <c r="A6" s="135"/>
      <c r="B6" s="184"/>
      <c r="C6" s="164"/>
      <c r="D6" s="165"/>
      <c r="E6" s="185"/>
      <c r="F6" s="186"/>
      <c r="G6" s="135"/>
      <c r="H6" s="184"/>
      <c r="I6" s="184"/>
      <c r="J6" s="184"/>
      <c r="K6" s="184"/>
      <c r="L6" s="184"/>
    </row>
    <row r="7" spans="1:16" ht="20.100000000000001" customHeight="1">
      <c r="A7" s="135"/>
      <c r="B7" s="184"/>
      <c r="C7" s="164"/>
      <c r="D7" s="165"/>
      <c r="E7" s="185"/>
      <c r="F7" s="186"/>
      <c r="G7" s="135"/>
      <c r="H7" s="184"/>
      <c r="I7" s="184"/>
      <c r="J7" s="184"/>
      <c r="K7" s="184"/>
      <c r="L7" s="184"/>
    </row>
    <row r="8" spans="1:16" ht="20.100000000000001" customHeight="1">
      <c r="A8" s="135"/>
      <c r="B8" s="184"/>
      <c r="C8" s="164"/>
      <c r="D8" s="165"/>
      <c r="E8" s="185"/>
      <c r="F8" s="186"/>
      <c r="G8" s="135"/>
      <c r="H8" s="184"/>
      <c r="I8" s="184"/>
      <c r="J8" s="184"/>
      <c r="K8" s="184"/>
      <c r="L8" s="184"/>
    </row>
    <row r="9" spans="1:16" ht="20.100000000000001" customHeight="1">
      <c r="A9" s="135"/>
      <c r="B9" s="184"/>
      <c r="C9" s="164"/>
      <c r="D9" s="165"/>
      <c r="E9" s="185"/>
      <c r="F9" s="186"/>
      <c r="G9" s="135"/>
      <c r="H9" s="184"/>
      <c r="I9" s="184"/>
      <c r="J9" s="184"/>
      <c r="K9" s="184"/>
      <c r="L9" s="184"/>
    </row>
    <row r="10" spans="1:16" ht="20.100000000000001" customHeight="1">
      <c r="A10" s="95">
        <v>15</v>
      </c>
      <c r="B10" s="105" t="s">
        <v>7</v>
      </c>
      <c r="C10" s="24">
        <v>365</v>
      </c>
      <c r="D10" s="77">
        <v>750</v>
      </c>
      <c r="E10" s="29">
        <v>775</v>
      </c>
      <c r="F10" s="29">
        <v>800</v>
      </c>
      <c r="G10" s="174" t="s">
        <v>91</v>
      </c>
      <c r="H10" s="175"/>
      <c r="I10" s="175"/>
      <c r="J10" s="175"/>
      <c r="K10" s="175"/>
      <c r="L10" s="175"/>
    </row>
    <row r="11" spans="1:16" ht="20.100000000000001" customHeight="1">
      <c r="A11" s="93">
        <v>16</v>
      </c>
      <c r="B11" s="103" t="s">
        <v>9</v>
      </c>
      <c r="C11" s="23">
        <v>500</v>
      </c>
      <c r="D11" s="76">
        <v>900</v>
      </c>
      <c r="E11" s="28">
        <v>700</v>
      </c>
      <c r="F11" s="28">
        <v>700</v>
      </c>
      <c r="G11" s="168" t="s">
        <v>92</v>
      </c>
      <c r="H11" s="169"/>
      <c r="I11" s="169"/>
      <c r="J11" s="169"/>
      <c r="K11" s="169"/>
      <c r="L11" s="169"/>
    </row>
    <row r="12" spans="1:16" ht="20.100000000000001" customHeight="1">
      <c r="A12" s="95">
        <v>17</v>
      </c>
      <c r="B12" s="105" t="s">
        <v>11</v>
      </c>
      <c r="C12" s="24">
        <v>165</v>
      </c>
      <c r="D12" s="77">
        <v>165</v>
      </c>
      <c r="E12" s="29">
        <v>170</v>
      </c>
      <c r="F12" s="29">
        <v>175</v>
      </c>
      <c r="G12" s="174"/>
      <c r="H12" s="175"/>
      <c r="I12" s="175"/>
      <c r="J12" s="175"/>
      <c r="K12" s="175"/>
      <c r="L12" s="175"/>
    </row>
    <row r="13" spans="1:16" ht="20.100000000000001" customHeight="1">
      <c r="A13" s="93">
        <v>18</v>
      </c>
      <c r="B13" s="103" t="s">
        <v>12</v>
      </c>
      <c r="C13" s="23">
        <v>165</v>
      </c>
      <c r="D13" s="76">
        <v>250</v>
      </c>
      <c r="E13" s="28">
        <v>260</v>
      </c>
      <c r="F13" s="28">
        <v>265</v>
      </c>
      <c r="G13" s="102" t="s">
        <v>93</v>
      </c>
      <c r="H13" s="103"/>
      <c r="I13" s="103"/>
      <c r="J13" s="103"/>
      <c r="K13" s="103"/>
      <c r="L13" s="103"/>
    </row>
    <row r="14" spans="1:16" ht="20.100000000000001" customHeight="1">
      <c r="A14" s="95">
        <v>19</v>
      </c>
      <c r="B14" s="105" t="s">
        <v>15</v>
      </c>
      <c r="C14" s="22">
        <v>70</v>
      </c>
      <c r="D14" s="75">
        <v>70</v>
      </c>
      <c r="E14" s="29">
        <v>70</v>
      </c>
      <c r="F14" s="29">
        <v>70</v>
      </c>
      <c r="G14" s="174" t="s">
        <v>94</v>
      </c>
      <c r="H14" s="175"/>
      <c r="I14" s="175"/>
      <c r="J14" s="175"/>
      <c r="K14" s="175"/>
      <c r="L14" s="175"/>
    </row>
    <row r="15" spans="1:16" ht="20.100000000000001" customHeight="1">
      <c r="A15" s="170" t="s">
        <v>16</v>
      </c>
      <c r="B15" s="170"/>
      <c r="C15" s="25">
        <f>SUM(C5:C14)</f>
        <v>18735</v>
      </c>
      <c r="D15" s="78">
        <f>SUM(D5:D14)</f>
        <v>14300</v>
      </c>
      <c r="E15" s="25">
        <f t="shared" ref="E15:F15" si="0">SUM(E5:E14)</f>
        <v>15240</v>
      </c>
      <c r="F15" s="25">
        <f t="shared" si="0"/>
        <v>16020</v>
      </c>
      <c r="G15" s="17"/>
      <c r="H15" s="18"/>
      <c r="I15" s="18"/>
      <c r="J15" s="101"/>
      <c r="K15" s="171"/>
      <c r="L15" s="171"/>
    </row>
    <row r="16" spans="1:16" ht="20.100000000000001" customHeight="1">
      <c r="A16" s="96"/>
      <c r="B16" s="105"/>
      <c r="C16" s="22"/>
      <c r="D16" s="22"/>
      <c r="E16" s="22"/>
      <c r="F16" s="22"/>
      <c r="G16" s="99"/>
      <c r="H16" s="105"/>
      <c r="I16" s="105"/>
      <c r="J16" s="105"/>
      <c r="K16" s="105"/>
      <c r="L16" s="105"/>
    </row>
    <row r="17" spans="1:16" ht="20.100000000000001" customHeight="1">
      <c r="A17" s="176" t="s">
        <v>17</v>
      </c>
      <c r="B17" s="176"/>
      <c r="C17" s="22"/>
      <c r="D17" s="75"/>
      <c r="E17" s="22"/>
      <c r="F17" s="22"/>
      <c r="G17" s="99"/>
      <c r="H17" s="105"/>
      <c r="I17" s="105"/>
      <c r="J17" s="105"/>
      <c r="K17" s="105"/>
      <c r="L17" s="105"/>
    </row>
    <row r="18" spans="1:16" ht="20.100000000000001" customHeight="1">
      <c r="A18" s="93">
        <v>20</v>
      </c>
      <c r="B18" s="103" t="s">
        <v>18</v>
      </c>
      <c r="C18" s="23">
        <v>750</v>
      </c>
      <c r="D18" s="76">
        <v>729.26</v>
      </c>
      <c r="E18" s="23">
        <v>800</v>
      </c>
      <c r="F18" s="23">
        <v>800</v>
      </c>
      <c r="G18" s="168" t="s">
        <v>95</v>
      </c>
      <c r="H18" s="169"/>
      <c r="I18" s="169"/>
      <c r="J18" s="169"/>
      <c r="K18" s="169"/>
      <c r="L18" s="169"/>
      <c r="N18" s="30"/>
    </row>
    <row r="19" spans="1:16" ht="20.100000000000001" customHeight="1">
      <c r="A19" s="95">
        <v>21</v>
      </c>
      <c r="B19" s="105" t="s">
        <v>19</v>
      </c>
      <c r="C19" s="24">
        <v>1000</v>
      </c>
      <c r="D19" s="77">
        <v>850</v>
      </c>
      <c r="E19" s="24">
        <v>900</v>
      </c>
      <c r="F19" s="24">
        <v>920</v>
      </c>
      <c r="G19" s="104" t="s">
        <v>96</v>
      </c>
      <c r="H19" s="105"/>
      <c r="I19" s="105"/>
      <c r="J19" s="105"/>
      <c r="K19" s="105"/>
      <c r="L19" s="105"/>
    </row>
    <row r="20" spans="1:16" ht="20.100000000000001" customHeight="1">
      <c r="A20" s="93">
        <v>22</v>
      </c>
      <c r="B20" s="103" t="s">
        <v>20</v>
      </c>
      <c r="C20" s="23">
        <v>840</v>
      </c>
      <c r="D20" s="76">
        <v>637</v>
      </c>
      <c r="E20" s="23">
        <v>655</v>
      </c>
      <c r="F20" s="23">
        <v>670</v>
      </c>
      <c r="G20" s="181" t="s">
        <v>97</v>
      </c>
      <c r="H20" s="182"/>
      <c r="I20" s="182"/>
      <c r="J20" s="182"/>
      <c r="K20" s="182"/>
      <c r="L20" s="182"/>
    </row>
    <row r="21" spans="1:16" ht="20.100000000000001" customHeight="1">
      <c r="A21" s="95">
        <v>23</v>
      </c>
      <c r="B21" s="105" t="s">
        <v>22</v>
      </c>
      <c r="C21" s="24">
        <v>500</v>
      </c>
      <c r="D21" s="77">
        <v>750</v>
      </c>
      <c r="E21" s="24">
        <v>550</v>
      </c>
      <c r="F21" s="24">
        <v>550</v>
      </c>
      <c r="G21" s="174" t="s">
        <v>98</v>
      </c>
      <c r="H21" s="175"/>
      <c r="I21" s="175"/>
      <c r="J21" s="175"/>
      <c r="K21" s="175"/>
      <c r="L21" s="175"/>
      <c r="M21" s="175"/>
      <c r="N21" s="175"/>
      <c r="P21" s="15"/>
    </row>
    <row r="22" spans="1:16" ht="20.100000000000001" customHeight="1">
      <c r="A22" s="93">
        <v>24</v>
      </c>
      <c r="B22" s="103" t="s">
        <v>24</v>
      </c>
      <c r="C22" s="23">
        <v>1000</v>
      </c>
      <c r="D22" s="76">
        <v>1200</v>
      </c>
      <c r="E22" s="23">
        <v>500</v>
      </c>
      <c r="F22" s="23">
        <v>500</v>
      </c>
      <c r="G22" s="181" t="s">
        <v>99</v>
      </c>
      <c r="H22" s="182"/>
      <c r="I22" s="182"/>
      <c r="J22" s="182"/>
      <c r="K22" s="182"/>
      <c r="L22" s="182"/>
    </row>
    <row r="23" spans="1:16" ht="20.100000000000001" customHeight="1">
      <c r="A23" s="95">
        <v>25</v>
      </c>
      <c r="B23" s="105" t="s">
        <v>26</v>
      </c>
      <c r="C23" s="24">
        <v>600</v>
      </c>
      <c r="D23" s="77">
        <v>600</v>
      </c>
      <c r="E23" s="24">
        <v>200</v>
      </c>
      <c r="F23" s="24">
        <v>200</v>
      </c>
      <c r="G23" s="177" t="s">
        <v>100</v>
      </c>
      <c r="H23" s="178"/>
      <c r="I23" s="178"/>
      <c r="J23" s="178"/>
      <c r="K23" s="178"/>
      <c r="L23" s="178"/>
    </row>
    <row r="24" spans="1:16" ht="20.100000000000001" customHeight="1">
      <c r="A24" s="93">
        <v>26</v>
      </c>
      <c r="B24" s="103" t="s">
        <v>28</v>
      </c>
      <c r="C24" s="23">
        <v>1500</v>
      </c>
      <c r="D24" s="76">
        <v>1000</v>
      </c>
      <c r="E24" s="23">
        <v>250</v>
      </c>
      <c r="F24" s="23">
        <v>400</v>
      </c>
      <c r="G24" s="181" t="s">
        <v>29</v>
      </c>
      <c r="H24" s="182"/>
      <c r="I24" s="182"/>
      <c r="J24" s="182"/>
      <c r="K24" s="182"/>
      <c r="L24" s="182"/>
    </row>
    <row r="25" spans="1:16" ht="20.100000000000001" customHeight="1">
      <c r="A25" s="95" t="s">
        <v>30</v>
      </c>
      <c r="B25" s="105" t="s">
        <v>101</v>
      </c>
      <c r="C25" s="24">
        <v>2000</v>
      </c>
      <c r="D25" s="77">
        <v>400</v>
      </c>
      <c r="E25" s="24">
        <v>0</v>
      </c>
      <c r="F25" s="24">
        <v>0</v>
      </c>
      <c r="G25" s="71"/>
    </row>
    <row r="26" spans="1:16" ht="20.100000000000001" customHeight="1">
      <c r="A26" s="97" t="s">
        <v>33</v>
      </c>
      <c r="B26" s="103" t="s">
        <v>102</v>
      </c>
      <c r="C26" s="26"/>
      <c r="D26" s="79">
        <v>672.35</v>
      </c>
      <c r="E26" s="23">
        <v>0</v>
      </c>
      <c r="F26" s="23">
        <v>0</v>
      </c>
      <c r="G26" s="181" t="s">
        <v>103</v>
      </c>
      <c r="H26" s="182"/>
      <c r="I26" s="182"/>
      <c r="J26" s="182"/>
      <c r="K26" s="182"/>
      <c r="L26" s="182"/>
    </row>
    <row r="27" spans="1:16" ht="20.100000000000001" customHeight="1">
      <c r="A27" s="170" t="s">
        <v>36</v>
      </c>
      <c r="B27" s="170"/>
      <c r="C27" s="25">
        <f>SUM(C16:C25)</f>
        <v>8190</v>
      </c>
      <c r="D27" s="78">
        <f>SUM(D16:D26)</f>
        <v>6838.6100000000006</v>
      </c>
      <c r="E27" s="25">
        <f>SUM(E16:E26)</f>
        <v>3855</v>
      </c>
      <c r="F27" s="25">
        <f>SUM(F16:F26)</f>
        <v>4040</v>
      </c>
      <c r="G27" s="17"/>
      <c r="H27" s="18"/>
      <c r="I27" s="18"/>
      <c r="J27" s="101"/>
      <c r="K27" s="171"/>
      <c r="L27" s="171"/>
    </row>
    <row r="28" spans="1:16" ht="20.100000000000001" customHeight="1">
      <c r="A28" s="96"/>
      <c r="B28" s="105"/>
      <c r="C28" s="22"/>
      <c r="D28" s="22"/>
      <c r="E28" s="22"/>
      <c r="F28" s="22"/>
      <c r="G28" s="99"/>
      <c r="H28" s="105"/>
      <c r="I28" s="105"/>
      <c r="J28" s="105"/>
      <c r="K28" s="105"/>
      <c r="L28" s="105"/>
    </row>
    <row r="29" spans="1:16" ht="20.100000000000001" customHeight="1">
      <c r="A29" s="176" t="s">
        <v>37</v>
      </c>
      <c r="B29" s="176"/>
      <c r="C29" s="22"/>
      <c r="D29" s="22"/>
      <c r="E29" s="22"/>
      <c r="F29" s="22"/>
      <c r="G29" s="99"/>
      <c r="H29" s="105"/>
      <c r="I29" s="105"/>
      <c r="J29" s="105"/>
      <c r="K29" s="105"/>
      <c r="L29" s="105"/>
    </row>
    <row r="30" spans="1:16" ht="20.100000000000001" customHeight="1">
      <c r="A30" s="93">
        <v>28</v>
      </c>
      <c r="B30" s="103" t="s">
        <v>38</v>
      </c>
      <c r="C30" s="23">
        <v>1620</v>
      </c>
      <c r="D30" s="76">
        <v>1626.97</v>
      </c>
      <c r="E30" s="23">
        <v>1800</v>
      </c>
      <c r="F30" s="23">
        <v>1890</v>
      </c>
      <c r="G30" s="102" t="s">
        <v>104</v>
      </c>
      <c r="H30" s="103"/>
      <c r="I30" s="103"/>
      <c r="J30" s="103"/>
      <c r="K30" s="183"/>
      <c r="L30" s="183"/>
    </row>
    <row r="31" spans="1:16" ht="20.100000000000001" customHeight="1">
      <c r="A31" s="111" t="s">
        <v>39</v>
      </c>
      <c r="B31" s="112"/>
      <c r="C31" s="162">
        <v>555.67999999999995</v>
      </c>
      <c r="D31" s="163">
        <v>496.64</v>
      </c>
      <c r="E31" s="162">
        <v>535</v>
      </c>
      <c r="F31" s="163">
        <v>535</v>
      </c>
      <c r="G31" s="177" t="s">
        <v>105</v>
      </c>
      <c r="H31" s="178"/>
      <c r="I31" s="178"/>
      <c r="J31" s="178"/>
      <c r="K31" s="178"/>
      <c r="L31" s="178"/>
    </row>
    <row r="32" spans="1:16" ht="20.100000000000001" customHeight="1">
      <c r="A32" s="111"/>
      <c r="B32" s="112"/>
      <c r="C32" s="162"/>
      <c r="D32" s="163"/>
      <c r="E32" s="162"/>
      <c r="F32" s="163"/>
      <c r="G32" s="174" t="s">
        <v>106</v>
      </c>
      <c r="H32" s="175"/>
      <c r="I32" s="175"/>
      <c r="J32" s="175"/>
      <c r="K32" s="175"/>
      <c r="L32" s="175"/>
    </row>
    <row r="33" spans="1:16" ht="20.100000000000001" customHeight="1">
      <c r="A33" s="135" t="s">
        <v>107</v>
      </c>
      <c r="B33" s="184"/>
      <c r="C33" s="164">
        <v>2377</v>
      </c>
      <c r="D33" s="165">
        <v>2397.71</v>
      </c>
      <c r="E33" s="164">
        <v>3085</v>
      </c>
      <c r="F33" s="165">
        <v>3085</v>
      </c>
      <c r="G33" s="135" t="s">
        <v>108</v>
      </c>
      <c r="H33" s="184"/>
      <c r="I33" s="184"/>
      <c r="J33" s="184"/>
      <c r="K33" s="184"/>
      <c r="L33" s="184"/>
      <c r="M33" s="72"/>
      <c r="N33" s="72"/>
      <c r="O33" s="72"/>
      <c r="P33" s="72"/>
    </row>
    <row r="34" spans="1:16" ht="20.100000000000001" customHeight="1">
      <c r="A34" s="135"/>
      <c r="B34" s="184"/>
      <c r="C34" s="164"/>
      <c r="D34" s="165"/>
      <c r="E34" s="164"/>
      <c r="F34" s="165"/>
      <c r="G34" s="135"/>
      <c r="H34" s="184"/>
      <c r="I34" s="184"/>
      <c r="J34" s="184"/>
      <c r="K34" s="184"/>
      <c r="L34" s="184"/>
    </row>
    <row r="35" spans="1:16" ht="20.100000000000001" customHeight="1">
      <c r="A35" s="135"/>
      <c r="B35" s="184"/>
      <c r="C35" s="164"/>
      <c r="D35" s="165"/>
      <c r="E35" s="164"/>
      <c r="F35" s="165"/>
      <c r="G35" s="135"/>
      <c r="H35" s="184"/>
      <c r="I35" s="184"/>
      <c r="J35" s="184"/>
      <c r="K35" s="184"/>
      <c r="L35" s="184"/>
    </row>
    <row r="36" spans="1:16" ht="20.100000000000001" customHeight="1">
      <c r="A36" s="95">
        <v>34</v>
      </c>
      <c r="B36" s="105" t="s">
        <v>41</v>
      </c>
      <c r="C36" s="24">
        <v>900</v>
      </c>
      <c r="D36" s="77">
        <v>497.94</v>
      </c>
      <c r="E36" s="24">
        <v>520</v>
      </c>
      <c r="F36" s="24">
        <v>535</v>
      </c>
      <c r="G36" s="177" t="s">
        <v>109</v>
      </c>
      <c r="H36" s="178"/>
      <c r="I36" s="178"/>
      <c r="J36" s="178"/>
      <c r="K36" s="178"/>
      <c r="L36" s="178"/>
    </row>
    <row r="37" spans="1:16" ht="20.100000000000001" customHeight="1">
      <c r="A37" s="93">
        <v>36</v>
      </c>
      <c r="B37" s="103" t="s">
        <v>110</v>
      </c>
      <c r="C37" s="23">
        <v>40000</v>
      </c>
      <c r="D37" s="76">
        <v>4261.43</v>
      </c>
      <c r="E37" s="23">
        <v>0</v>
      </c>
      <c r="F37" s="23">
        <v>0</v>
      </c>
      <c r="G37" s="181" t="s">
        <v>111</v>
      </c>
      <c r="H37" s="182"/>
      <c r="I37" s="182"/>
      <c r="J37" s="182"/>
      <c r="K37" s="182"/>
      <c r="L37" s="182"/>
    </row>
    <row r="38" spans="1:16" ht="20.100000000000001" customHeight="1">
      <c r="A38" s="96"/>
      <c r="B38" s="105"/>
      <c r="C38" s="22"/>
      <c r="D38" s="75"/>
      <c r="E38" s="22"/>
      <c r="F38" s="22"/>
      <c r="G38" s="177"/>
      <c r="H38" s="178"/>
      <c r="I38" s="178"/>
      <c r="J38" s="178"/>
      <c r="K38" s="178"/>
      <c r="L38" s="178"/>
    </row>
    <row r="39" spans="1:16" ht="20.100000000000001" customHeight="1">
      <c r="A39" s="170" t="s">
        <v>45</v>
      </c>
      <c r="B39" s="170"/>
      <c r="C39" s="25">
        <f>SUM(C28:C37)</f>
        <v>45452.68</v>
      </c>
      <c r="D39" s="78">
        <f>SUM(D28:D37)</f>
        <v>9280.6899999999987</v>
      </c>
      <c r="E39" s="25">
        <f t="shared" ref="E39:F39" si="1">SUM(E28:E37)</f>
        <v>5940</v>
      </c>
      <c r="F39" s="25">
        <f t="shared" si="1"/>
        <v>6045</v>
      </c>
      <c r="G39" s="17"/>
      <c r="H39" s="18"/>
      <c r="I39" s="18"/>
      <c r="J39" s="101"/>
      <c r="K39" s="171"/>
      <c r="L39" s="171"/>
    </row>
    <row r="40" spans="1:16" ht="20.100000000000001" customHeight="1">
      <c r="A40" s="96"/>
      <c r="B40" s="105"/>
      <c r="C40" s="22"/>
      <c r="D40" s="22"/>
      <c r="E40" s="22"/>
      <c r="F40" s="22"/>
      <c r="G40" s="99"/>
      <c r="H40" s="105"/>
      <c r="I40" s="105"/>
      <c r="J40" s="105"/>
      <c r="K40" s="105"/>
      <c r="L40" s="105"/>
    </row>
    <row r="41" spans="1:16" ht="20.100000000000001" customHeight="1">
      <c r="A41" s="176" t="s">
        <v>46</v>
      </c>
      <c r="B41" s="176"/>
      <c r="C41" s="22"/>
      <c r="D41" s="75"/>
      <c r="E41" s="22"/>
      <c r="F41" s="22"/>
      <c r="G41" s="99"/>
      <c r="H41" s="105"/>
      <c r="I41" s="105"/>
      <c r="J41" s="105"/>
      <c r="K41" s="105"/>
      <c r="L41" s="105"/>
    </row>
    <row r="42" spans="1:16" ht="20.100000000000001" customHeight="1">
      <c r="A42" s="93">
        <v>37</v>
      </c>
      <c r="B42" s="103" t="s">
        <v>47</v>
      </c>
      <c r="C42" s="23">
        <v>5155</v>
      </c>
      <c r="D42" s="76">
        <v>5155</v>
      </c>
      <c r="E42" s="23">
        <v>5155</v>
      </c>
      <c r="F42" s="23">
        <v>5155</v>
      </c>
      <c r="G42" s="172" t="s">
        <v>112</v>
      </c>
      <c r="H42" s="173"/>
      <c r="I42" s="173"/>
      <c r="J42" s="173"/>
      <c r="K42" s="173"/>
      <c r="L42" s="173"/>
    </row>
    <row r="43" spans="1:16" ht="20.100000000000001" customHeight="1">
      <c r="A43" s="95">
        <v>38</v>
      </c>
      <c r="B43" s="105" t="s">
        <v>49</v>
      </c>
      <c r="C43" s="24">
        <v>3600</v>
      </c>
      <c r="D43" s="77">
        <v>1726.5</v>
      </c>
      <c r="E43" s="24">
        <v>0</v>
      </c>
      <c r="F43" s="24">
        <v>0</v>
      </c>
      <c r="G43" s="172"/>
      <c r="H43" s="173"/>
      <c r="I43" s="173"/>
      <c r="J43" s="173"/>
      <c r="K43" s="173"/>
      <c r="L43" s="173"/>
    </row>
    <row r="44" spans="1:16" ht="20.100000000000001" customHeight="1">
      <c r="A44" s="96"/>
      <c r="B44" s="105"/>
      <c r="C44" s="22"/>
      <c r="D44" s="75"/>
      <c r="E44" s="22"/>
      <c r="F44" s="22"/>
      <c r="G44" s="174"/>
      <c r="H44" s="175"/>
      <c r="I44" s="175"/>
      <c r="J44" s="175"/>
      <c r="K44" s="175"/>
      <c r="L44" s="175"/>
    </row>
    <row r="45" spans="1:16" ht="20.100000000000001" customHeight="1">
      <c r="A45" s="170" t="s">
        <v>51</v>
      </c>
      <c r="B45" s="170"/>
      <c r="C45" s="25">
        <f>SUM(C42:C43)</f>
        <v>8755</v>
      </c>
      <c r="D45" s="78">
        <f>SUM(D42:D43)</f>
        <v>6881.5</v>
      </c>
      <c r="E45" s="25">
        <f t="shared" ref="E45:F45" si="2">SUM(E42:E43)</f>
        <v>5155</v>
      </c>
      <c r="F45" s="25">
        <f t="shared" si="2"/>
        <v>5155</v>
      </c>
      <c r="G45" s="17"/>
      <c r="H45" s="18"/>
      <c r="I45" s="18"/>
      <c r="J45" s="101"/>
      <c r="K45" s="171"/>
      <c r="L45" s="171"/>
    </row>
    <row r="46" spans="1:16" ht="20.100000000000001" customHeight="1">
      <c r="A46" s="96"/>
      <c r="B46" s="105"/>
      <c r="C46" s="22"/>
      <c r="D46" s="22"/>
      <c r="E46" s="22"/>
      <c r="F46" s="22"/>
      <c r="G46" s="99"/>
      <c r="H46" s="105"/>
      <c r="I46" s="105"/>
      <c r="J46" s="105"/>
      <c r="K46" s="105"/>
      <c r="L46" s="105"/>
    </row>
    <row r="47" spans="1:16" ht="20.100000000000001" customHeight="1">
      <c r="A47" s="176" t="s">
        <v>52</v>
      </c>
      <c r="B47" s="176"/>
      <c r="C47" s="22"/>
      <c r="D47" s="75"/>
      <c r="E47" s="22"/>
      <c r="F47" s="22"/>
      <c r="G47" s="99"/>
      <c r="H47" s="105"/>
      <c r="I47" s="105"/>
      <c r="J47" s="105"/>
      <c r="K47" s="105"/>
      <c r="L47" s="105"/>
    </row>
    <row r="48" spans="1:16" ht="20.100000000000001" customHeight="1">
      <c r="A48" s="93">
        <v>11</v>
      </c>
      <c r="B48" s="103" t="s">
        <v>53</v>
      </c>
      <c r="C48" s="26">
        <v>312</v>
      </c>
      <c r="D48" s="79">
        <v>390</v>
      </c>
      <c r="E48" s="26">
        <v>624</v>
      </c>
      <c r="F48" s="26">
        <v>624</v>
      </c>
      <c r="G48" s="168" t="s">
        <v>113</v>
      </c>
      <c r="H48" s="169"/>
      <c r="I48" s="169"/>
      <c r="J48" s="169"/>
      <c r="K48" s="169"/>
      <c r="L48" s="169"/>
    </row>
    <row r="49" spans="1:22" ht="20.100000000000001" customHeight="1">
      <c r="A49" s="95">
        <v>35</v>
      </c>
      <c r="B49" s="105" t="s">
        <v>114</v>
      </c>
      <c r="C49" s="24">
        <v>8000</v>
      </c>
      <c r="D49" s="77">
        <v>0</v>
      </c>
      <c r="E49" s="24">
        <v>0</v>
      </c>
      <c r="F49" s="24">
        <v>0</v>
      </c>
      <c r="G49" s="177" t="s">
        <v>115</v>
      </c>
      <c r="H49" s="178"/>
      <c r="I49" s="178"/>
      <c r="J49" s="178"/>
      <c r="K49" s="178"/>
      <c r="L49" s="178"/>
    </row>
    <row r="50" spans="1:22" ht="20.100000000000001" customHeight="1">
      <c r="A50" s="93">
        <v>39</v>
      </c>
      <c r="B50" s="103" t="s">
        <v>56</v>
      </c>
      <c r="C50" s="26">
        <v>1000</v>
      </c>
      <c r="D50" s="79">
        <v>1200</v>
      </c>
      <c r="E50" s="26">
        <v>1200</v>
      </c>
      <c r="F50" s="26">
        <v>1200</v>
      </c>
      <c r="G50" s="172"/>
      <c r="H50" s="173"/>
      <c r="I50" s="173"/>
      <c r="J50" s="173"/>
      <c r="K50" s="173"/>
      <c r="L50" s="173"/>
    </row>
    <row r="51" spans="1:22" ht="20.100000000000001" customHeight="1">
      <c r="A51" s="96"/>
      <c r="B51" s="105"/>
      <c r="C51" s="22"/>
      <c r="D51" s="75"/>
      <c r="E51" s="22"/>
      <c r="F51" s="22"/>
      <c r="G51" s="99"/>
      <c r="H51" s="105"/>
      <c r="I51" s="105"/>
      <c r="J51" s="105"/>
      <c r="K51" s="105"/>
      <c r="L51" s="105"/>
    </row>
    <row r="52" spans="1:22" ht="20.100000000000001" customHeight="1">
      <c r="A52" s="170" t="s">
        <v>57</v>
      </c>
      <c r="B52" s="170"/>
      <c r="C52" s="25">
        <f>SUM(C48:C50)</f>
        <v>9312</v>
      </c>
      <c r="D52" s="78">
        <f>SUM(D48:D50)</f>
        <v>1590</v>
      </c>
      <c r="E52" s="25">
        <f>SUM(E48:E50)</f>
        <v>1824</v>
      </c>
      <c r="F52" s="25">
        <f>SUM(F48:F50)</f>
        <v>1824</v>
      </c>
      <c r="G52" s="17"/>
      <c r="H52" s="18"/>
      <c r="I52" s="18"/>
      <c r="J52" s="101"/>
      <c r="K52" s="171"/>
      <c r="L52" s="171"/>
    </row>
    <row r="53" spans="1:22" ht="20.100000000000001" customHeight="1">
      <c r="A53" s="98"/>
      <c r="B53" s="98"/>
      <c r="C53" s="31"/>
      <c r="D53" s="31"/>
      <c r="E53" s="31"/>
      <c r="F53" s="31"/>
      <c r="G53" s="99"/>
      <c r="H53" s="105"/>
      <c r="I53" s="105"/>
      <c r="J53" s="98"/>
      <c r="K53" s="32"/>
      <c r="L53" s="32"/>
    </row>
    <row r="54" spans="1:22" ht="20.100000000000001" customHeight="1">
      <c r="A54" s="170" t="s">
        <v>116</v>
      </c>
      <c r="B54" s="170"/>
      <c r="C54" s="25">
        <f>C52+C45+C39+C27+C15</f>
        <v>90444.68</v>
      </c>
      <c r="D54" s="78">
        <f t="shared" ref="D54:F54" si="3">D52+D45+D39+D27+D15</f>
        <v>38890.800000000003</v>
      </c>
      <c r="E54" s="25">
        <f t="shared" si="3"/>
        <v>32014</v>
      </c>
      <c r="F54" s="25">
        <f t="shared" si="3"/>
        <v>33084</v>
      </c>
      <c r="G54" s="99"/>
      <c r="H54" s="105"/>
      <c r="I54" s="105"/>
      <c r="J54" s="98"/>
      <c r="K54" s="32"/>
      <c r="L54" s="32"/>
    </row>
    <row r="55" spans="1:22" ht="20.100000000000001" customHeight="1">
      <c r="A55" s="96"/>
      <c r="B55" s="105"/>
      <c r="C55" s="22"/>
      <c r="D55" s="22"/>
      <c r="E55" s="22"/>
      <c r="F55" s="22"/>
      <c r="G55" s="99"/>
      <c r="H55" s="105"/>
      <c r="I55" s="105"/>
      <c r="J55" s="105"/>
      <c r="K55" s="105"/>
      <c r="L55" s="105"/>
    </row>
    <row r="56" spans="1:22" ht="20.100000000000001" customHeight="1">
      <c r="A56" s="176" t="s">
        <v>58</v>
      </c>
      <c r="B56" s="176"/>
      <c r="C56" s="22"/>
      <c r="D56" s="75"/>
      <c r="E56" s="22"/>
      <c r="F56" s="41"/>
      <c r="G56" s="99"/>
      <c r="H56" s="105"/>
      <c r="I56" s="105"/>
      <c r="J56" s="105"/>
      <c r="K56" s="105"/>
      <c r="L56" s="105"/>
    </row>
    <row r="57" spans="1:22" ht="20.100000000000001" customHeight="1">
      <c r="A57" s="93">
        <v>1</v>
      </c>
      <c r="B57" s="103" t="s">
        <v>59</v>
      </c>
      <c r="C57" s="23">
        <v>36845</v>
      </c>
      <c r="D57" s="76">
        <v>36845</v>
      </c>
      <c r="E57" s="23">
        <v>36845</v>
      </c>
      <c r="F57" s="23">
        <v>36845</v>
      </c>
      <c r="G57" s="179" t="s">
        <v>117</v>
      </c>
      <c r="H57" s="180"/>
      <c r="I57" s="180"/>
      <c r="J57" s="180"/>
      <c r="K57" s="180"/>
      <c r="L57" s="180"/>
    </row>
    <row r="58" spans="1:22" ht="20.100000000000001" customHeight="1">
      <c r="A58" s="95">
        <v>2</v>
      </c>
      <c r="B58" s="105" t="s">
        <v>60</v>
      </c>
      <c r="C58" s="24">
        <v>3047.85</v>
      </c>
      <c r="D58" s="77">
        <v>3286.53</v>
      </c>
      <c r="E58" s="24">
        <v>2500</v>
      </c>
      <c r="F58" s="24">
        <v>2500</v>
      </c>
      <c r="G58" s="166" t="s">
        <v>118</v>
      </c>
      <c r="H58" s="167"/>
      <c r="I58" s="167"/>
      <c r="J58" s="167"/>
      <c r="K58" s="167"/>
      <c r="L58" s="167"/>
    </row>
    <row r="59" spans="1:22" ht="20.100000000000001" customHeight="1">
      <c r="A59" s="93">
        <v>3</v>
      </c>
      <c r="B59" s="103" t="s">
        <v>61</v>
      </c>
      <c r="C59" s="23">
        <v>2400</v>
      </c>
      <c r="D59" s="76">
        <v>1380.11</v>
      </c>
      <c r="E59" s="23">
        <v>2400</v>
      </c>
      <c r="F59" s="23">
        <v>2400</v>
      </c>
      <c r="G59" s="168" t="s">
        <v>62</v>
      </c>
      <c r="H59" s="169"/>
      <c r="I59" s="169"/>
      <c r="J59" s="169"/>
      <c r="K59" s="169"/>
      <c r="L59" s="169"/>
    </row>
    <row r="60" spans="1:22" ht="20.100000000000001" customHeight="1">
      <c r="A60" s="95">
        <v>4</v>
      </c>
      <c r="B60" s="105" t="s">
        <v>63</v>
      </c>
      <c r="C60" s="24">
        <v>300</v>
      </c>
      <c r="D60" s="77">
        <v>137.13999999999999</v>
      </c>
      <c r="E60" s="24">
        <v>300</v>
      </c>
      <c r="F60" s="24">
        <v>300</v>
      </c>
      <c r="G60" s="174"/>
      <c r="H60" s="175"/>
      <c r="I60" s="175"/>
      <c r="J60" s="175"/>
      <c r="K60" s="175"/>
      <c r="L60" s="175"/>
      <c r="V60" s="41" t="s">
        <v>72</v>
      </c>
    </row>
    <row r="61" spans="1:22" ht="20.100000000000001" customHeight="1">
      <c r="A61" s="93">
        <v>5</v>
      </c>
      <c r="B61" s="103" t="s">
        <v>65</v>
      </c>
      <c r="C61" s="23">
        <v>1000</v>
      </c>
      <c r="D61" s="76">
        <v>1200</v>
      </c>
      <c r="E61" s="23">
        <v>1200</v>
      </c>
      <c r="F61" s="23">
        <v>1200</v>
      </c>
      <c r="G61" s="168" t="s">
        <v>66</v>
      </c>
      <c r="H61" s="169"/>
      <c r="I61" s="169"/>
      <c r="J61" s="169"/>
      <c r="K61" s="169"/>
      <c r="L61" s="169"/>
    </row>
    <row r="62" spans="1:22" ht="20.100000000000001" customHeight="1">
      <c r="A62" s="95">
        <v>6</v>
      </c>
      <c r="B62" s="105" t="s">
        <v>67</v>
      </c>
      <c r="C62" s="24">
        <v>52325.32</v>
      </c>
      <c r="D62" s="77">
        <v>37195.120000000003</v>
      </c>
      <c r="E62" s="24"/>
      <c r="F62" s="24"/>
      <c r="G62" s="166"/>
      <c r="H62" s="167"/>
      <c r="I62" s="167"/>
      <c r="J62" s="167"/>
      <c r="K62" s="167"/>
      <c r="L62" s="167"/>
    </row>
    <row r="63" spans="1:22" ht="20.100000000000001" customHeight="1">
      <c r="A63" s="93">
        <v>7</v>
      </c>
      <c r="B63" s="103" t="s">
        <v>68</v>
      </c>
      <c r="C63" s="23">
        <v>250</v>
      </c>
      <c r="D63" s="76">
        <v>0</v>
      </c>
      <c r="E63" s="23">
        <v>0</v>
      </c>
      <c r="F63" s="23">
        <v>0</v>
      </c>
      <c r="G63" s="168" t="s">
        <v>69</v>
      </c>
      <c r="H63" s="169"/>
      <c r="I63" s="169"/>
      <c r="J63" s="169"/>
      <c r="K63" s="169"/>
      <c r="L63" s="169"/>
    </row>
    <row r="64" spans="1:22" ht="20.100000000000001" customHeight="1">
      <c r="A64" s="95">
        <v>8</v>
      </c>
      <c r="B64" s="105" t="s">
        <v>70</v>
      </c>
      <c r="C64" s="24">
        <v>10000</v>
      </c>
      <c r="D64" s="77">
        <v>10000</v>
      </c>
      <c r="E64" s="24">
        <v>0</v>
      </c>
      <c r="F64" s="24">
        <v>0</v>
      </c>
      <c r="G64" s="106"/>
      <c r="H64" s="14"/>
      <c r="I64" s="105"/>
      <c r="J64" s="100"/>
      <c r="K64" s="105"/>
      <c r="L64" s="105"/>
    </row>
    <row r="65" spans="1:19" ht="20.100000000000001" customHeight="1">
      <c r="A65" s="96"/>
      <c r="B65" s="105"/>
      <c r="C65" s="24"/>
      <c r="D65" s="75"/>
      <c r="E65" s="22"/>
      <c r="F65" s="22"/>
      <c r="G65" s="99"/>
      <c r="H65" s="105"/>
      <c r="I65" s="105"/>
      <c r="J65" s="105"/>
      <c r="K65" s="105"/>
      <c r="L65" s="105"/>
    </row>
    <row r="66" spans="1:19" ht="20.100000000000001" customHeight="1">
      <c r="A66" s="170" t="s">
        <v>71</v>
      </c>
      <c r="B66" s="170"/>
      <c r="C66" s="25">
        <f>SUM(C57:C64)</f>
        <v>106168.17</v>
      </c>
      <c r="D66" s="78">
        <f>SUM(D57:D64)</f>
        <v>90043.9</v>
      </c>
      <c r="E66" s="25">
        <f>SUM(E57:E64)</f>
        <v>43245</v>
      </c>
      <c r="F66" s="25">
        <f>SUM(F57:F64)</f>
        <v>43245</v>
      </c>
      <c r="G66" s="17"/>
      <c r="H66" s="18"/>
      <c r="I66" s="18"/>
      <c r="J66" s="101"/>
      <c r="K66" s="171"/>
      <c r="L66" s="171"/>
    </row>
    <row r="67" spans="1:19" ht="20.100000000000001" customHeight="1">
      <c r="A67" s="98"/>
      <c r="B67" s="16" t="s">
        <v>119</v>
      </c>
      <c r="C67" s="31">
        <v>79157</v>
      </c>
      <c r="D67" s="80">
        <v>79157</v>
      </c>
      <c r="E67" s="31">
        <f>D69</f>
        <v>130310.09999999999</v>
      </c>
      <c r="F67" s="31">
        <f>E69</f>
        <v>141541.09999999998</v>
      </c>
      <c r="G67" s="100"/>
      <c r="H67" s="105"/>
      <c r="I67" s="105"/>
      <c r="J67" s="98"/>
      <c r="K67" s="32"/>
      <c r="L67" s="32"/>
    </row>
    <row r="68" spans="1:19" ht="20.100000000000001" customHeight="1">
      <c r="A68" s="98"/>
      <c r="C68" s="31"/>
      <c r="D68" s="31"/>
      <c r="E68" s="31"/>
      <c r="F68" s="31"/>
      <c r="G68" s="100"/>
      <c r="H68" s="105"/>
      <c r="I68" s="105"/>
      <c r="J68" s="98"/>
      <c r="K68" s="32"/>
      <c r="L68" s="32"/>
    </row>
    <row r="69" spans="1:19" ht="20.100000000000001" customHeight="1">
      <c r="A69" s="98"/>
      <c r="B69" s="98" t="s">
        <v>120</v>
      </c>
      <c r="C69" s="31">
        <f>C66+C67-C54</f>
        <v>94880.489999999991</v>
      </c>
      <c r="D69" s="80">
        <f>D66+D67-D54</f>
        <v>130310.09999999999</v>
      </c>
      <c r="E69" s="31">
        <f>E66+E67-E54</f>
        <v>141541.09999999998</v>
      </c>
      <c r="F69" s="31">
        <f>F66+F67-F54</f>
        <v>151702.09999999998</v>
      </c>
      <c r="G69" s="100"/>
      <c r="H69" s="105"/>
      <c r="I69" s="105"/>
      <c r="J69" s="98"/>
      <c r="K69" s="32"/>
      <c r="L69" s="32"/>
    </row>
    <row r="70" spans="1:19" ht="20.100000000000001" customHeight="1">
      <c r="A70" s="98"/>
      <c r="B70" s="30"/>
      <c r="C70" s="37"/>
      <c r="D70" s="37"/>
      <c r="E70" s="37"/>
      <c r="F70" s="37"/>
      <c r="G70" s="100"/>
      <c r="H70" s="105"/>
      <c r="I70" s="105"/>
      <c r="J70" s="98"/>
      <c r="K70" s="32"/>
      <c r="L70" s="32"/>
    </row>
    <row r="71" spans="1:19" ht="20.100000000000001" customHeight="1">
      <c r="A71" s="98"/>
      <c r="B71" s="98"/>
      <c r="C71" s="31"/>
      <c r="D71" s="31"/>
      <c r="E71" s="31"/>
      <c r="F71" s="31"/>
      <c r="G71" s="100"/>
      <c r="H71" s="105"/>
      <c r="I71" s="105"/>
      <c r="J71" s="98"/>
      <c r="K71" s="32"/>
      <c r="L71" s="32"/>
    </row>
    <row r="72" spans="1:19" ht="20.100000000000001" customHeight="1">
      <c r="B72" s="34" t="s">
        <v>72</v>
      </c>
      <c r="C72" s="22"/>
      <c r="D72" s="75"/>
      <c r="E72" s="22"/>
      <c r="F72" s="22"/>
      <c r="G72" s="100"/>
      <c r="H72" s="105"/>
      <c r="I72" s="105"/>
      <c r="J72" s="105"/>
      <c r="K72" s="105"/>
      <c r="L72" s="105"/>
    </row>
    <row r="73" spans="1:19" ht="20.100000000000001" customHeight="1">
      <c r="B73" s="33" t="s">
        <v>73</v>
      </c>
      <c r="C73" s="16"/>
      <c r="D73" s="82"/>
      <c r="E73" s="16"/>
      <c r="F73" s="16"/>
      <c r="G73" s="16"/>
      <c r="J73" s="20"/>
      <c r="K73" s="105"/>
      <c r="L73" s="105"/>
    </row>
    <row r="74" spans="1:19" ht="20.100000000000001" customHeight="1">
      <c r="B74" s="1" t="s">
        <v>74</v>
      </c>
      <c r="C74" s="35">
        <v>17000</v>
      </c>
      <c r="D74" s="83">
        <v>20000</v>
      </c>
      <c r="E74" s="35">
        <v>20000</v>
      </c>
      <c r="F74" s="35">
        <v>20000</v>
      </c>
      <c r="G74" s="16"/>
      <c r="K74" s="105"/>
      <c r="L74" s="105"/>
      <c r="N74" s="100"/>
      <c r="O74" s="100"/>
      <c r="P74" s="100"/>
      <c r="Q74" s="100"/>
      <c r="R74" s="100"/>
      <c r="S74" s="100"/>
    </row>
    <row r="75" spans="1:19" ht="20.100000000000001" customHeight="1">
      <c r="B75" s="105" t="s">
        <v>75</v>
      </c>
      <c r="C75" s="35">
        <v>2000</v>
      </c>
      <c r="D75" s="83">
        <v>680</v>
      </c>
      <c r="E75" s="35">
        <v>2000</v>
      </c>
      <c r="F75" s="35">
        <v>2000</v>
      </c>
      <c r="G75" s="16"/>
      <c r="K75" s="105"/>
      <c r="L75" s="105"/>
    </row>
    <row r="76" spans="1:19" ht="20.100000000000001" customHeight="1">
      <c r="B76" s="105" t="s">
        <v>76</v>
      </c>
      <c r="C76" s="35">
        <v>1732</v>
      </c>
      <c r="D76" s="83">
        <v>1732</v>
      </c>
      <c r="E76" s="35">
        <v>3600</v>
      </c>
      <c r="F76" s="35">
        <v>3600</v>
      </c>
      <c r="G76" s="16"/>
      <c r="K76" s="105"/>
      <c r="L76" s="105"/>
    </row>
    <row r="77" spans="1:19" ht="20.100000000000001" customHeight="1" thickBot="1">
      <c r="C77" s="36">
        <f>SUM(C74:C76)</f>
        <v>20732</v>
      </c>
      <c r="D77" s="84">
        <f>SUM(D74:D76)</f>
        <v>22412</v>
      </c>
      <c r="E77" s="36">
        <f t="shared" ref="E77:F77" si="4">SUM(E74:E76)</f>
        <v>25600</v>
      </c>
      <c r="F77" s="36">
        <f t="shared" si="4"/>
        <v>25600</v>
      </c>
      <c r="G77" s="16"/>
    </row>
    <row r="78" spans="1:19" ht="20.100000000000001" customHeight="1" thickTop="1">
      <c r="B78" s="33" t="s">
        <v>77</v>
      </c>
      <c r="C78" s="37"/>
      <c r="D78" s="85"/>
    </row>
    <row r="79" spans="1:19" ht="20.100000000000001" customHeight="1">
      <c r="B79" s="30" t="s">
        <v>78</v>
      </c>
      <c r="C79" s="35">
        <v>280</v>
      </c>
      <c r="D79" s="83">
        <v>280</v>
      </c>
      <c r="E79" s="35"/>
      <c r="F79" s="35"/>
    </row>
    <row r="80" spans="1:19" ht="20.100000000000001" customHeight="1">
      <c r="B80" s="30" t="s">
        <v>79</v>
      </c>
      <c r="C80" s="35">
        <v>750</v>
      </c>
      <c r="D80" s="83">
        <v>0</v>
      </c>
      <c r="E80" s="35">
        <v>0</v>
      </c>
      <c r="F80" s="35">
        <v>0</v>
      </c>
    </row>
    <row r="81" spans="1:7" ht="20.100000000000001" customHeight="1">
      <c r="B81" s="30" t="s">
        <v>80</v>
      </c>
      <c r="C81" s="35">
        <v>850</v>
      </c>
      <c r="D81" s="83">
        <v>850</v>
      </c>
      <c r="E81" s="35"/>
      <c r="F81" s="35"/>
    </row>
    <row r="82" spans="1:7" ht="20.100000000000001" customHeight="1">
      <c r="B82" s="30" t="s">
        <v>81</v>
      </c>
      <c r="C82" s="35">
        <v>2417.12</v>
      </c>
      <c r="D82" s="83">
        <v>2417.12</v>
      </c>
      <c r="E82" s="35">
        <v>2417.12</v>
      </c>
      <c r="F82" s="35">
        <v>2417.12</v>
      </c>
    </row>
    <row r="83" spans="1:7" ht="20.100000000000001" customHeight="1">
      <c r="B83" s="30" t="s">
        <v>82</v>
      </c>
      <c r="C83" s="35"/>
      <c r="D83" s="83">
        <v>8000</v>
      </c>
      <c r="E83" s="35">
        <v>8000</v>
      </c>
      <c r="F83" s="35">
        <v>8000</v>
      </c>
    </row>
    <row r="84" spans="1:7" s="30" customFormat="1" ht="30.75" customHeight="1">
      <c r="A84" s="38"/>
      <c r="B84" s="43" t="s">
        <v>83</v>
      </c>
      <c r="C84" s="44">
        <v>53244.76</v>
      </c>
      <c r="D84" s="86">
        <f>57833.39-40000-10000-D24</f>
        <v>6833.3899999999994</v>
      </c>
      <c r="E84" s="44">
        <f>D84-E37</f>
        <v>6833.3899999999994</v>
      </c>
      <c r="F84" s="44">
        <f>E84-F37</f>
        <v>6833.3899999999994</v>
      </c>
      <c r="G84" s="40"/>
    </row>
    <row r="85" spans="1:7" s="30" customFormat="1" ht="20.100000000000001" customHeight="1">
      <c r="A85" s="38"/>
      <c r="B85" s="30" t="s">
        <v>84</v>
      </c>
      <c r="C85" s="39"/>
      <c r="D85" s="87">
        <f>40000-D37</f>
        <v>35738.57</v>
      </c>
      <c r="E85" s="39">
        <f>D85</f>
        <v>35738.57</v>
      </c>
      <c r="F85" s="39">
        <f>E85</f>
        <v>35738.57</v>
      </c>
      <c r="G85" s="40"/>
    </row>
    <row r="86" spans="1:7" ht="20.100000000000001" customHeight="1">
      <c r="B86" s="30" t="s">
        <v>85</v>
      </c>
      <c r="C86" s="35"/>
      <c r="D86" s="83">
        <v>10000</v>
      </c>
      <c r="E86" s="35">
        <v>10000</v>
      </c>
      <c r="F86" s="35">
        <v>10000</v>
      </c>
    </row>
    <row r="87" spans="1:7" ht="20.100000000000001" customHeight="1">
      <c r="B87" s="30" t="s">
        <v>86</v>
      </c>
      <c r="C87" s="35"/>
      <c r="D87" s="83">
        <f>10000-D26</f>
        <v>9327.65</v>
      </c>
      <c r="E87" s="35">
        <v>9327.65</v>
      </c>
      <c r="F87" s="35">
        <v>9327.65</v>
      </c>
    </row>
    <row r="88" spans="1:7" ht="20.100000000000001" customHeight="1">
      <c r="B88" s="30"/>
      <c r="C88" s="35"/>
      <c r="D88" s="83"/>
      <c r="E88" s="35"/>
      <c r="F88" s="35"/>
    </row>
    <row r="89" spans="1:7" ht="20.100000000000001" customHeight="1" thickBot="1">
      <c r="C89" s="36">
        <f>SUM(C79:C88)</f>
        <v>57541.880000000005</v>
      </c>
      <c r="D89" s="84">
        <f>SUM(D79:D88)</f>
        <v>73446.73</v>
      </c>
      <c r="E89" s="36">
        <f>SUM(E79:E88)</f>
        <v>72316.73</v>
      </c>
      <c r="F89" s="36">
        <f>SUM(F79:F88)</f>
        <v>72316.73</v>
      </c>
    </row>
    <row r="90" spans="1:7" ht="20.100000000000001" customHeight="1" thickTop="1"/>
    <row r="91" spans="1:7" ht="20.100000000000001" customHeight="1">
      <c r="B91" s="30" t="s">
        <v>121</v>
      </c>
      <c r="C91" s="37">
        <f>C89+C77</f>
        <v>78273.88</v>
      </c>
      <c r="D91" s="81">
        <f>D89+D77</f>
        <v>95858.73</v>
      </c>
      <c r="E91" s="37">
        <f>E89+E77</f>
        <v>97916.73</v>
      </c>
      <c r="F91" s="37">
        <f>F89+F77</f>
        <v>97916.73</v>
      </c>
    </row>
  </sheetData>
  <sheetProtection algorithmName="SHA-512" hashValue="horCUt6r84n4jSE830+PrFPNALX0Ez8+XMDb96KUL9yazBXE/eduQJlFVI2blmrGqmJwTUVxfn90HX+gDu6myg==" saltValue="HDN2zOOxibDA7d02H1ENuw==" spinCount="100000" sheet="1" objects="1" scenarios="1"/>
  <mergeCells count="72">
    <mergeCell ref="A31:B32"/>
    <mergeCell ref="A33:B35"/>
    <mergeCell ref="G5:L9"/>
    <mergeCell ref="C1:D1"/>
    <mergeCell ref="E1:F1"/>
    <mergeCell ref="E5:E9"/>
    <mergeCell ref="F5:F9"/>
    <mergeCell ref="C2:C3"/>
    <mergeCell ref="D2:D3"/>
    <mergeCell ref="E2:E3"/>
    <mergeCell ref="F2:F3"/>
    <mergeCell ref="G2:L3"/>
    <mergeCell ref="A4:B4"/>
    <mergeCell ref="D5:D9"/>
    <mergeCell ref="C5:C9"/>
    <mergeCell ref="A5:B9"/>
    <mergeCell ref="G10:L10"/>
    <mergeCell ref="G11:L11"/>
    <mergeCell ref="G12:L12"/>
    <mergeCell ref="G14:L14"/>
    <mergeCell ref="A15:B15"/>
    <mergeCell ref="K15:L15"/>
    <mergeCell ref="A27:B27"/>
    <mergeCell ref="K27:L27"/>
    <mergeCell ref="A29:B29"/>
    <mergeCell ref="A17:B17"/>
    <mergeCell ref="G18:L18"/>
    <mergeCell ref="G20:L20"/>
    <mergeCell ref="G21:N21"/>
    <mergeCell ref="G22:L22"/>
    <mergeCell ref="G23:L23"/>
    <mergeCell ref="K30:L30"/>
    <mergeCell ref="G31:L31"/>
    <mergeCell ref="G32:L32"/>
    <mergeCell ref="G33:L35"/>
    <mergeCell ref="G24:L24"/>
    <mergeCell ref="G26:L26"/>
    <mergeCell ref="G36:L36"/>
    <mergeCell ref="A56:B56"/>
    <mergeCell ref="G57:L57"/>
    <mergeCell ref="G58:L58"/>
    <mergeCell ref="G48:L48"/>
    <mergeCell ref="G49:L49"/>
    <mergeCell ref="G50:L50"/>
    <mergeCell ref="A52:B52"/>
    <mergeCell ref="K52:L52"/>
    <mergeCell ref="A54:B54"/>
    <mergeCell ref="G37:L37"/>
    <mergeCell ref="G38:L38"/>
    <mergeCell ref="A39:B39"/>
    <mergeCell ref="K39:L39"/>
    <mergeCell ref="A41:B41"/>
    <mergeCell ref="G62:L62"/>
    <mergeCell ref="G63:L63"/>
    <mergeCell ref="A66:B66"/>
    <mergeCell ref="K66:L66"/>
    <mergeCell ref="G42:L43"/>
    <mergeCell ref="G59:L59"/>
    <mergeCell ref="G60:L60"/>
    <mergeCell ref="G61:L61"/>
    <mergeCell ref="G44:L44"/>
    <mergeCell ref="A45:B45"/>
    <mergeCell ref="K45:L45"/>
    <mergeCell ref="A47:B47"/>
    <mergeCell ref="C31:C32"/>
    <mergeCell ref="D31:D32"/>
    <mergeCell ref="E31:E32"/>
    <mergeCell ref="F31:F32"/>
    <mergeCell ref="C33:C35"/>
    <mergeCell ref="D33:D35"/>
    <mergeCell ref="E33:E35"/>
    <mergeCell ref="F33:F35"/>
  </mergeCells>
  <hyperlinks>
    <hyperlink ref="V60" r:id="rId1" display="https://www.youtube.com/watch?v=xsSPfuN5f0Y" xr:uid="{0E604647-4563-4F37-A5CB-A7E7CCDB5CFC}"/>
  </hyperlinks>
  <pageMargins left="0.25" right="0.25" top="0.75" bottom="0.75" header="0.3" footer="0.3"/>
  <pageSetup paperSize="9" orientation="portrait" horizontalDpi="1200" verticalDpi="120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Flexed Budget Comparison</dc:title>
  <dc:subject/>
  <dc:creator>Crystal Decisions</dc:creator>
  <cp:keywords/>
  <dc:description>Powered by Crystal</dc:description>
  <cp:lastModifiedBy>Andy Parris</cp:lastModifiedBy>
  <cp:revision/>
  <dcterms:created xsi:type="dcterms:W3CDTF">2024-11-29T18:10:19Z</dcterms:created>
  <dcterms:modified xsi:type="dcterms:W3CDTF">2024-12-15T16:36:40Z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A0B44A456053326E0775961CF3DF6AA6106814766B7D95BFF47B07AF7343C5A0483B191F6F45CE1EC37FB5DAEF9F50FADB33FC78AB788199A6CA222EDB9D94D6A749A449CD2AADCC743F5AB77F5E524C243876D4ACC7582DF53E867212A2B447937EB9C10F4DE55DAD46D5113440504732CEF86AB89B3CBC71CF5DCF6D0B9BC</vt:lpwstr>
  </property>
  <property fmtid="{D5CDD505-2E9C-101B-9397-08002B2CF9AE}" pid="8" name="Business Objects Context Information6">
    <vt:lpwstr>F6A0EEAB33A5144D307BB86FC01C77EDC2F49809ADDD75D5EC93FDB8BA8621778A1B24911E42FF01A71F7C34D4155A389E6EDF73E9A6AA2FA276F6A4D1857D126512B431F10E53F5AFF89640F0BBFEFFB3034641C197D91FAA0E727F57CC61C9D99841C7758B095466E61C0D2CEF75B093F4E8E3179F55786B2D4E63966DBBE</vt:lpwstr>
  </property>
  <property fmtid="{D5CDD505-2E9C-101B-9397-08002B2CF9AE}" pid="9" name="Business Objects Context Information7">
    <vt:lpwstr>3F52AFD20BD7F3634AF4A2C51CBAB493FD73AE92E815B0752B7F6DB3DFBD8E295B2A99D474972EADBB36901B1EEECF796CB5090DD5FAF59C37D5706F200F9745EDC4102E4048F9738A2512A8F8F42AA0C40A0F717</vt:lpwstr>
  </property>
</Properties>
</file>