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ee90d7bcaa240e88/Documents/RFO1/Accounts/Accounts 2024 - 25/Budgetting for 2025/"/>
    </mc:Choice>
  </mc:AlternateContent>
  <xr:revisionPtr revIDLastSave="0" documentId="8_{E2B34C84-6EE1-409D-B18B-0257036AB685}" xr6:coauthVersionLast="47" xr6:coauthVersionMax="47" xr10:uidLastSave="{00000000-0000-0000-0000-000000000000}"/>
  <workbookProtection workbookAlgorithmName="SHA-512" workbookHashValue="MStUC90xGqqDXGdm1y0IZNUqVxht7c+Y+k0P/Cbt9GF/NgTp48+aDXGCiqOL6O7iU/KQEG6sphFRnwnCEaFaNQ==" workbookSaltValue="YOCvlw660w/6Cfp3cY/Rug==" workbookSpinCount="100000" lockStructure="1"/>
  <bookViews>
    <workbookView xWindow="-28920" yWindow="2220" windowWidth="29040" windowHeight="15720" xr2:uid="{64F627C3-7F54-4A22-80E9-7FFFDEF63DEC}"/>
  </bookViews>
  <sheets>
    <sheet name="Increase based on Band D " sheetId="2" r:id="rId1"/>
    <sheet name="2025-26 MSDC" sheetId="5" state="hidden" r:id="rId2"/>
  </sheets>
  <externalReferences>
    <externalReference r:id="rId3"/>
  </externalReferences>
  <definedNames>
    <definedName name="a" localSheetId="1">#REF!</definedName>
    <definedName name="a">#REF!</definedName>
    <definedName name="_xlnm.Print_Area" localSheetId="1">'2025-26 MSDC'!$A$2:$H$140</definedName>
    <definedName name="_xlnm.Print_Area">#REF!</definedName>
    <definedName name="_xlnm.Print_Titles" localSheetId="1">'2025-26 MSDC'!$8:$12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5" l="1"/>
  <c r="E140" i="5" s="1"/>
  <c r="E8" i="5" l="1"/>
  <c r="B136" i="5" l="1"/>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A45" i="5"/>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B14" i="5"/>
  <c r="C8" i="5"/>
  <c r="F6" i="5"/>
  <c r="D5" i="5"/>
  <c r="D4" i="5"/>
  <c r="E17" i="2" l="1"/>
  <c r="D17" i="2"/>
  <c r="D8" i="2"/>
  <c r="D19" i="2"/>
  <c r="D21" i="2" s="1"/>
  <c r="D6" i="2"/>
  <c r="E6" i="2"/>
  <c r="E10" i="2" s="1"/>
  <c r="I138" i="5"/>
  <c r="C138" i="5"/>
  <c r="C140" i="5" s="1"/>
  <c r="D138" i="5"/>
  <c r="D140" i="5" s="1"/>
  <c r="D7" i="5"/>
  <c r="D10" i="2" l="1"/>
  <c r="G10" i="2" s="1"/>
  <c r="E21" i="2"/>
  <c r="E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Jacqui Richmond</author>
    <author>Sue Palmer</author>
    <author>palmers</author>
  </authors>
  <commentList>
    <comment ref="F3" authorId="0" shapeId="0" xr:uid="{E60716C1-F8CB-40E0-A39E-6E160F51BDA7}">
      <text>
        <r>
          <rPr>
            <b/>
            <sz val="9"/>
            <color indexed="81"/>
            <rFont val="Tahoma"/>
            <family val="2"/>
          </rPr>
          <t xml:space="preserve">Advised by SB 26/01/2023 </t>
        </r>
      </text>
    </comment>
    <comment ref="F4" authorId="0" shapeId="0" xr:uid="{485660E5-E505-482E-8746-C7FF437293FD}">
      <text>
        <r>
          <rPr>
            <b/>
            <sz val="9"/>
            <color indexed="81"/>
            <rFont val="Tahoma"/>
            <family val="2"/>
          </rPr>
          <t>Advised by SB 26/01/2023</t>
        </r>
      </text>
    </comment>
    <comment ref="F5" authorId="1" shapeId="0" xr:uid="{70CD534D-A1DD-433E-BAAF-AA5AD0145BAC}">
      <text>
        <r>
          <rPr>
            <sz val="11"/>
            <color indexed="81"/>
            <rFont val="Tahoma"/>
            <family val="2"/>
          </rPr>
          <t xml:space="preserve">Advised by SB 26/01/2023
</t>
        </r>
      </text>
    </comment>
    <comment ref="D6" authorId="2" shapeId="0" xr:uid="{E5ABB75D-5C58-4563-A080-438A206F0D48}">
      <text>
        <r>
          <rPr>
            <b/>
            <sz val="11"/>
            <color indexed="81"/>
            <rFont val="Tahoma"/>
            <family val="2"/>
          </rPr>
          <t>palmers:</t>
        </r>
        <r>
          <rPr>
            <sz val="11"/>
            <color indexed="81"/>
            <rFont val="Tahoma"/>
            <family val="2"/>
          </rPr>
          <t xml:space="preserve">
Must be Updated from Parishes Page</t>
        </r>
      </text>
    </comment>
  </commentList>
</comments>
</file>

<file path=xl/sharedStrings.xml><?xml version="1.0" encoding="utf-8"?>
<sst xmlns="http://schemas.openxmlformats.org/spreadsheetml/2006/main" count="53" uniqueCount="42">
  <si>
    <t>Base</t>
  </si>
  <si>
    <t>* These amounts will change whenever the tax base changes</t>
  </si>
  <si>
    <t>1    The total amount which is collected from Council Taxpayers for the Parish</t>
  </si>
  <si>
    <t>Notes</t>
  </si>
  <si>
    <t>*Total Precept (Note 1)</t>
  </si>
  <si>
    <t>This is what is shown on the council tax bill</t>
  </si>
  <si>
    <t>% Increase =</t>
  </si>
  <si>
    <t>£</t>
  </si>
  <si>
    <t>Total Tax Base</t>
  </si>
  <si>
    <t>S.C.C.+S.P.A. Demand / Band D</t>
  </si>
  <si>
    <t>parish ave</t>
  </si>
  <si>
    <t>band D ave</t>
  </si>
  <si>
    <t>Tax</t>
  </si>
  <si>
    <t>Parish</t>
  </si>
  <si>
    <t>Amount</t>
  </si>
  <si>
    <t>Precept</t>
  </si>
  <si>
    <t>Band  D</t>
  </si>
  <si>
    <t>manually adj for roundings</t>
  </si>
  <si>
    <t>No.s</t>
  </si>
  <si>
    <t>Checked</t>
  </si>
  <si>
    <t>M.S.D.C Demand / Band D</t>
  </si>
  <si>
    <t xml:space="preserve">            </t>
  </si>
  <si>
    <t>BUDGET BOOK FIGURES</t>
  </si>
  <si>
    <t xml:space="preserve">Council tax base </t>
  </si>
  <si>
    <t>A</t>
  </si>
  <si>
    <t>B</t>
  </si>
  <si>
    <t>C</t>
  </si>
  <si>
    <t xml:space="preserve"> Band D Council Tax  (B/A) =</t>
  </si>
  <si>
    <t>Based on Precept requirement</t>
  </si>
  <si>
    <r>
      <rPr>
        <b/>
        <u/>
        <sz val="11"/>
        <color theme="1"/>
        <rFont val="Calibri"/>
        <family val="2"/>
      </rPr>
      <t>FIXED</t>
    </r>
    <r>
      <rPr>
        <b/>
        <sz val="11"/>
        <color theme="1"/>
        <rFont val="Calibri"/>
        <family val="2"/>
        <scheme val="minor"/>
      </rPr>
      <t xml:space="preserve"> 
Actual </t>
    </r>
  </si>
  <si>
    <t>Based on Council Tax % Increase</t>
  </si>
  <si>
    <t>None</t>
  </si>
  <si>
    <t>Illustrative</t>
  </si>
  <si>
    <t xml:space="preserve">Type in Council Tax % increase </t>
  </si>
  <si>
    <t>Tax Base</t>
  </si>
  <si>
    <t>Click in cell A2 below then use dropdown arrow to select parish</t>
  </si>
  <si>
    <t>2024/25</t>
  </si>
  <si>
    <t>2025/26</t>
  </si>
  <si>
    <t>Council Tax increase for 2025/26 in %</t>
  </si>
  <si>
    <t>Type in precept requirement for 2025/26</t>
  </si>
  <si>
    <t>NB CTR1 Parish Average 89.79 so Band D average 2111.44</t>
  </si>
  <si>
    <t xml:space="preserve"> Fressingfield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</si>
</sst>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numFmt numFmtId="165" formatCode="#,##0.00_);\(#,##0.00\)"/>
    <numFmt numFmtId="166" formatCode="0.00_)"/>
    <numFmt numFmtId="167" formatCode="&quot;£&quot;#,##0"/>
    <numFmt numFmtId="168" formatCode="&quot;£&quot;#,##0.00"/>
  </numFmts>
  <fonts count="18">
    <font>
      <sz val="12"/>
      <name val="Arial MT"/>
    </font>
    <font>
      <sz val="11"/>
      <color theme="1"/>
      <name val="Calibri"/>
      <family val="2"/>
      <scheme val="minor"/>
    </font>
    <font>
      <b/>
      <sz val="11"/>
      <color theme="1"/>
      <name val="Calibri"/>
      <family val="2"/>
      <scheme val="minor"/>
    </font>
    <font>
      <sz val="12"/>
      <name val="Arial MT"/>
    </font>
    <font>
      <sz val="10"/>
      <name val="Arial"/>
      <family val="2"/>
    </font>
    <font>
      <b/>
      <sz val="12"/>
      <color rgb="FFFF0000"/>
      <name val="Arial MT"/>
    </font>
    <font>
      <b/>
      <sz val="9"/>
      <color indexed="81"/>
      <name val="Tahoma"/>
      <family val="2"/>
    </font>
    <font>
      <b/>
      <sz val="12"/>
      <color theme="1"/>
      <name val="Calibri"/>
      <family val="2"/>
      <scheme val="minor"/>
    </font>
    <font>
      <b/>
      <sz val="16"/>
      <color theme="1"/>
      <name val="Calibri"/>
      <family val="2"/>
      <scheme val="minor"/>
    </font>
    <font>
      <sz val="12"/>
      <color rgb="FFFF0000"/>
      <name val="Arial MT"/>
    </font>
    <font>
      <b/>
      <sz val="12"/>
      <name val="Arial MT"/>
    </font>
    <font>
      <b/>
      <sz val="14"/>
      <color rgb="FFFF0000"/>
      <name val="Arial MT"/>
    </font>
    <font>
      <b/>
      <sz val="14"/>
      <name val="Arial MT"/>
    </font>
    <font>
      <b/>
      <sz val="11"/>
      <color indexed="81"/>
      <name val="Tahoma"/>
      <family val="2"/>
    </font>
    <font>
      <sz val="11"/>
      <color indexed="81"/>
      <name val="Tahoma"/>
      <family val="2"/>
    </font>
    <font>
      <b/>
      <u/>
      <sz val="11"/>
      <color theme="1"/>
      <name val="Calibri"/>
      <family val="2"/>
      <scheme val="minor"/>
    </font>
    <font>
      <b/>
      <u/>
      <sz val="11"/>
      <color theme="1"/>
      <name val="Calibri"/>
      <family val="2"/>
    </font>
    <font>
      <sz val="11"/>
      <name val="Arial MT"/>
    </font>
  </fonts>
  <fills count="9">
    <fill>
      <patternFill patternType="none"/>
    </fill>
    <fill>
      <patternFill patternType="gray125"/>
    </fill>
    <fill>
      <patternFill patternType="solid">
        <fgColor rgb="FFCCFFCC"/>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99"/>
        <bgColor indexed="64"/>
      </patternFill>
    </fill>
    <fill>
      <patternFill patternType="solid">
        <fgColor rgb="FF99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style="thin">
        <color theme="1"/>
      </left>
      <right/>
      <top/>
      <bottom style="thin">
        <color indexed="64"/>
      </bottom>
      <diagonal/>
    </border>
    <border>
      <left style="thin">
        <color indexed="8"/>
      </left>
      <right style="thin">
        <color theme="1"/>
      </right>
      <top style="thin">
        <color indexed="64"/>
      </top>
      <bottom style="thin">
        <color indexed="64"/>
      </bottom>
      <diagonal/>
    </border>
  </borders>
  <cellStyleXfs count="6">
    <xf numFmtId="164" fontId="0" fillId="0" borderId="0"/>
    <xf numFmtId="43" fontId="3"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91">
    <xf numFmtId="164" fontId="0" fillId="0" borderId="0" xfId="0"/>
    <xf numFmtId="0" fontId="1" fillId="0" borderId="0" xfId="3"/>
    <xf numFmtId="2" fontId="1" fillId="0" borderId="0" xfId="3" applyNumberFormat="1"/>
    <xf numFmtId="0" fontId="1" fillId="0" borderId="0" xfId="3" applyAlignment="1">
      <alignment vertical="center"/>
    </xf>
    <xf numFmtId="0" fontId="8" fillId="0" borderId="0" xfId="3" applyFont="1" applyAlignment="1">
      <alignment vertical="center"/>
    </xf>
    <xf numFmtId="164" fontId="5" fillId="0" borderId="0" xfId="0" applyFont="1"/>
    <xf numFmtId="164" fontId="9" fillId="0" borderId="0" xfId="0" applyFont="1"/>
    <xf numFmtId="164" fontId="10" fillId="0" borderId="2" xfId="0" applyFont="1" applyBorder="1"/>
    <xf numFmtId="164" fontId="5" fillId="0" borderId="16" xfId="0" applyFont="1" applyBorder="1"/>
    <xf numFmtId="165" fontId="5" fillId="0" borderId="17" xfId="0" applyNumberFormat="1" applyFont="1" applyBorder="1"/>
    <xf numFmtId="164" fontId="10" fillId="0" borderId="10" xfId="0" applyFont="1" applyBorder="1"/>
    <xf numFmtId="165" fontId="10" fillId="0" borderId="18" xfId="0" applyNumberFormat="1" applyFont="1" applyBorder="1"/>
    <xf numFmtId="164" fontId="10" fillId="0" borderId="4" xfId="0" applyFont="1" applyBorder="1"/>
    <xf numFmtId="164" fontId="5" fillId="0" borderId="12" xfId="0" applyFont="1" applyBorder="1"/>
    <xf numFmtId="166" fontId="9" fillId="0" borderId="0" xfId="0" applyNumberFormat="1" applyFont="1"/>
    <xf numFmtId="2" fontId="10" fillId="7" borderId="0" xfId="0" applyNumberFormat="1" applyFont="1" applyFill="1"/>
    <xf numFmtId="4" fontId="0" fillId="0" borderId="16" xfId="0" applyNumberFormat="1" applyBorder="1"/>
    <xf numFmtId="164" fontId="5" fillId="0" borderId="8" xfId="0" applyFont="1" applyBorder="1" applyAlignment="1">
      <alignment horizontal="center"/>
    </xf>
    <xf numFmtId="164" fontId="12" fillId="6" borderId="10" xfId="0" applyFont="1" applyFill="1" applyBorder="1"/>
    <xf numFmtId="164" fontId="9" fillId="0" borderId="6" xfId="0" applyFont="1" applyBorder="1" applyAlignment="1">
      <alignment horizontal="center"/>
    </xf>
    <xf numFmtId="165" fontId="0" fillId="0" borderId="14" xfId="0" applyNumberFormat="1" applyBorder="1"/>
    <xf numFmtId="164" fontId="10" fillId="0" borderId="14" xfId="0" applyFont="1" applyBorder="1"/>
    <xf numFmtId="164" fontId="10" fillId="0" borderId="0" xfId="0" applyFont="1"/>
    <xf numFmtId="166" fontId="0" fillId="0" borderId="0" xfId="0" applyNumberFormat="1"/>
    <xf numFmtId="2" fontId="9" fillId="0" borderId="0" xfId="0" applyNumberFormat="1" applyFont="1" applyAlignment="1">
      <alignment horizontal="right"/>
    </xf>
    <xf numFmtId="2" fontId="9" fillId="0" borderId="0" xfId="0" applyNumberFormat="1" applyFont="1"/>
    <xf numFmtId="164" fontId="10" fillId="6" borderId="5" xfId="0" quotePrefix="1" applyFont="1" applyFill="1" applyBorder="1" applyAlignment="1">
      <alignment horizontal="center"/>
    </xf>
    <xf numFmtId="165" fontId="10" fillId="2" borderId="19" xfId="0" applyNumberFormat="1" applyFont="1" applyFill="1" applyBorder="1"/>
    <xf numFmtId="4" fontId="10" fillId="0" borderId="1" xfId="0" applyNumberFormat="1" applyFont="1" applyBorder="1" applyAlignment="1">
      <alignment horizontal="center" vertical="center"/>
    </xf>
    <xf numFmtId="2" fontId="5" fillId="0" borderId="8" xfId="0" applyNumberFormat="1" applyFont="1" applyBorder="1" applyAlignment="1">
      <alignment horizontal="center"/>
    </xf>
    <xf numFmtId="164" fontId="5" fillId="6" borderId="2" xfId="0" applyFont="1" applyFill="1" applyBorder="1"/>
    <xf numFmtId="43" fontId="10" fillId="4" borderId="6" xfId="5" quotePrefix="1" applyFont="1" applyFill="1" applyBorder="1" applyAlignment="1">
      <alignment horizontal="center"/>
    </xf>
    <xf numFmtId="43" fontId="10" fillId="4" borderId="16" xfId="5" applyFont="1" applyFill="1" applyBorder="1" applyAlignment="1">
      <alignment horizontal="center"/>
    </xf>
    <xf numFmtId="43" fontId="10" fillId="4" borderId="7" xfId="5" quotePrefix="1" applyFont="1" applyFill="1" applyBorder="1" applyAlignment="1">
      <alignment horizontal="center"/>
    </xf>
    <xf numFmtId="164" fontId="5" fillId="6" borderId="10" xfId="0" applyFont="1" applyFill="1" applyBorder="1"/>
    <xf numFmtId="43" fontId="10" fillId="4" borderId="9" xfId="5" applyFont="1" applyFill="1" applyBorder="1" applyAlignment="1">
      <alignment horizontal="center"/>
    </xf>
    <xf numFmtId="43" fontId="10" fillId="4" borderId="10" xfId="5" applyFont="1" applyFill="1" applyBorder="1" applyAlignment="1">
      <alignment horizontal="center"/>
    </xf>
    <xf numFmtId="43" fontId="10" fillId="4" borderId="11" xfId="5" applyFont="1" applyFill="1" applyBorder="1" applyAlignment="1">
      <alignment horizontal="center"/>
    </xf>
    <xf numFmtId="164" fontId="11" fillId="6" borderId="10" xfId="0" applyFont="1" applyFill="1" applyBorder="1"/>
    <xf numFmtId="43" fontId="3" fillId="4" borderId="9" xfId="5" applyFont="1" applyFill="1" applyBorder="1"/>
    <xf numFmtId="43" fontId="3" fillId="4" borderId="10" xfId="5" applyFont="1" applyFill="1" applyBorder="1"/>
    <xf numFmtId="43" fontId="10" fillId="4" borderId="11" xfId="5" applyFont="1" applyFill="1" applyBorder="1" applyAlignment="1">
      <alignment horizontal="center" wrapText="1"/>
    </xf>
    <xf numFmtId="164" fontId="5" fillId="6" borderId="4" xfId="0" applyFont="1" applyFill="1" applyBorder="1"/>
    <xf numFmtId="43" fontId="10" fillId="4" borderId="15" xfId="5" applyFont="1" applyFill="1" applyBorder="1" applyAlignment="1">
      <alignment horizontal="center"/>
    </xf>
    <xf numFmtId="43" fontId="10" fillId="4" borderId="4" xfId="5" applyFont="1" applyFill="1" applyBorder="1" applyAlignment="1">
      <alignment horizontal="center"/>
    </xf>
    <xf numFmtId="43" fontId="10" fillId="4" borderId="13" xfId="5" applyFont="1" applyFill="1" applyBorder="1" applyAlignment="1">
      <alignment horizontal="center"/>
    </xf>
    <xf numFmtId="164" fontId="0" fillId="0" borderId="10" xfId="0" applyBorder="1"/>
    <xf numFmtId="164" fontId="0" fillId="0" borderId="6" xfId="0" applyBorder="1" applyAlignment="1">
      <alignment horizontal="center"/>
    </xf>
    <xf numFmtId="164" fontId="9" fillId="0" borderId="9" xfId="0" applyFont="1" applyBorder="1" applyAlignment="1">
      <alignment horizontal="center"/>
    </xf>
    <xf numFmtId="164" fontId="10" fillId="0" borderId="14" xfId="0" applyFont="1" applyBorder="1" applyAlignment="1">
      <alignment horizontal="left"/>
    </xf>
    <xf numFmtId="165" fontId="9" fillId="0" borderId="0" xfId="0" applyNumberFormat="1" applyFont="1" applyAlignment="1">
      <alignment horizontal="right"/>
    </xf>
    <xf numFmtId="164" fontId="9" fillId="0" borderId="0" xfId="0" applyFont="1" applyAlignment="1">
      <alignment horizontal="right"/>
    </xf>
    <xf numFmtId="2" fontId="9" fillId="0" borderId="0" xfId="0" applyNumberFormat="1" applyFont="1" applyAlignment="1">
      <alignment horizontal="center"/>
    </xf>
    <xf numFmtId="164" fontId="9" fillId="0" borderId="0" xfId="0" applyFont="1" applyAlignment="1">
      <alignment horizontal="center"/>
    </xf>
    <xf numFmtId="0" fontId="7" fillId="0" borderId="0" xfId="3" applyFont="1" applyAlignment="1">
      <alignment horizontal="center" vertical="center"/>
    </xf>
    <xf numFmtId="2" fontId="2" fillId="0" borderId="0" xfId="3" applyNumberFormat="1" applyFont="1" applyAlignment="1">
      <alignment horizontal="center" vertical="center"/>
    </xf>
    <xf numFmtId="0" fontId="15" fillId="0" borderId="20" xfId="3" applyFont="1" applyBorder="1"/>
    <xf numFmtId="0" fontId="1" fillId="0" borderId="21" xfId="3" applyBorder="1"/>
    <xf numFmtId="2" fontId="1" fillId="0" borderId="21" xfId="3" applyNumberFormat="1" applyBorder="1"/>
    <xf numFmtId="0" fontId="1" fillId="0" borderId="22" xfId="3" applyBorder="1"/>
    <xf numFmtId="0" fontId="1" fillId="0" borderId="28" xfId="3" applyBorder="1"/>
    <xf numFmtId="0" fontId="1" fillId="0" borderId="29" xfId="3" applyBorder="1"/>
    <xf numFmtId="0" fontId="2" fillId="0" borderId="28" xfId="3" applyFont="1" applyBorder="1"/>
    <xf numFmtId="167" fontId="1" fillId="0" borderId="0" xfId="3" applyNumberFormat="1"/>
    <xf numFmtId="168" fontId="1" fillId="0" borderId="0" xfId="3" applyNumberFormat="1"/>
    <xf numFmtId="10" fontId="1" fillId="0" borderId="0" xfId="4" applyNumberFormat="1" applyFont="1" applyBorder="1"/>
    <xf numFmtId="0" fontId="1" fillId="0" borderId="23" xfId="3" applyBorder="1"/>
    <xf numFmtId="0" fontId="1" fillId="0" borderId="24" xfId="3" applyBorder="1"/>
    <xf numFmtId="2" fontId="1" fillId="0" borderId="24" xfId="3" applyNumberFormat="1" applyBorder="1"/>
    <xf numFmtId="0" fontId="1" fillId="0" borderId="25" xfId="3" applyBorder="1"/>
    <xf numFmtId="2" fontId="2" fillId="0" borderId="0" xfId="3" applyNumberFormat="1" applyFont="1" applyAlignment="1">
      <alignment horizontal="center" vertical="center" wrapText="1"/>
    </xf>
    <xf numFmtId="0" fontId="2" fillId="0" borderId="0" xfId="3" applyFont="1"/>
    <xf numFmtId="0" fontId="1" fillId="0" borderId="0" xfId="3" applyProtection="1">
      <protection hidden="1"/>
    </xf>
    <xf numFmtId="167" fontId="1" fillId="0" borderId="0" xfId="3" applyNumberFormat="1" applyProtection="1">
      <protection hidden="1"/>
    </xf>
    <xf numFmtId="168" fontId="1" fillId="0" borderId="0" xfId="3" applyNumberFormat="1" applyProtection="1">
      <protection hidden="1"/>
    </xf>
    <xf numFmtId="0" fontId="8" fillId="5" borderId="0" xfId="3" applyFont="1" applyFill="1" applyAlignment="1" applyProtection="1">
      <alignment vertical="center"/>
      <protection locked="0"/>
    </xf>
    <xf numFmtId="13" fontId="10" fillId="4" borderId="16" xfId="5" quotePrefix="1" applyNumberFormat="1" applyFont="1" applyFill="1" applyBorder="1" applyAlignment="1">
      <alignment horizontal="center"/>
    </xf>
    <xf numFmtId="167" fontId="1" fillId="5" borderId="30" xfId="3" applyNumberFormat="1" applyFill="1" applyBorder="1" applyProtection="1">
      <protection locked="0"/>
    </xf>
    <xf numFmtId="0" fontId="2" fillId="0" borderId="26" xfId="3" applyFont="1" applyBorder="1"/>
    <xf numFmtId="0" fontId="2" fillId="0" borderId="27" xfId="3" applyFont="1" applyBorder="1"/>
    <xf numFmtId="10" fontId="1" fillId="5" borderId="30" xfId="2" applyNumberFormat="1" applyFont="1" applyFill="1" applyBorder="1" applyProtection="1">
      <protection locked="0"/>
    </xf>
    <xf numFmtId="2" fontId="10" fillId="4" borderId="3" xfId="5" applyNumberFormat="1" applyFont="1" applyFill="1" applyBorder="1" applyAlignment="1">
      <alignment horizontal="center"/>
    </xf>
    <xf numFmtId="2" fontId="10" fillId="3" borderId="13" xfId="5" applyNumberFormat="1" applyFont="1" applyFill="1" applyBorder="1" applyAlignment="1">
      <alignment horizontal="center"/>
    </xf>
    <xf numFmtId="166" fontId="9" fillId="0" borderId="0" xfId="0" quotePrefix="1" applyNumberFormat="1" applyFont="1"/>
    <xf numFmtId="165" fontId="0" fillId="0" borderId="0" xfId="0" applyNumberFormat="1" applyAlignment="1">
      <alignment horizontal="right"/>
    </xf>
    <xf numFmtId="165" fontId="0" fillId="0" borderId="12" xfId="0" applyNumberFormat="1" applyBorder="1" applyAlignment="1">
      <alignment horizontal="right"/>
    </xf>
    <xf numFmtId="165" fontId="0" fillId="2" borderId="0" xfId="0" applyNumberFormat="1" applyFill="1"/>
    <xf numFmtId="43" fontId="17" fillId="0" borderId="31" xfId="5" applyFont="1" applyBorder="1" applyAlignment="1">
      <alignment vertical="center"/>
    </xf>
    <xf numFmtId="43" fontId="17" fillId="0" borderId="32" xfId="5" applyFont="1" applyBorder="1" applyAlignment="1">
      <alignment vertical="center"/>
    </xf>
    <xf numFmtId="165" fontId="17" fillId="0" borderId="33" xfId="0" applyNumberFormat="1" applyFont="1" applyBorder="1" applyAlignment="1">
      <alignment horizontal="right" vertical="center"/>
    </xf>
    <xf numFmtId="43" fontId="10" fillId="8" borderId="0" xfId="1" applyFont="1" applyFill="1"/>
  </cellXfs>
  <cellStyles count="6">
    <cellStyle name="Comma" xfId="1" builtinId="3"/>
    <cellStyle name="Comma 2" xfId="5" xr:uid="{29B33538-A4FC-4E17-AB17-E79DEDE313C4}"/>
    <cellStyle name="Normal" xfId="0" builtinId="0"/>
    <cellStyle name="Normal 2" xfId="3" xr:uid="{A89418FE-4A37-4008-A1FE-4A96F8DE5D34}"/>
    <cellStyle name="Percent" xfId="2" builtinId="5"/>
    <cellStyle name="Percent 2" xfId="4" xr:uid="{288272CC-C581-4B04-AB10-F50A8F2DA688}"/>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7</xdr:row>
      <xdr:rowOff>114300</xdr:rowOff>
    </xdr:from>
    <xdr:to>
      <xdr:col>6</xdr:col>
      <xdr:colOff>38101</xdr:colOff>
      <xdr:row>7</xdr:row>
      <xdr:rowOff>114301</xdr:rowOff>
    </xdr:to>
    <xdr:cxnSp macro="">
      <xdr:nvCxnSpPr>
        <xdr:cNvPr id="3" name="Straight Arrow Connector 2">
          <a:extLst>
            <a:ext uri="{FF2B5EF4-FFF2-40B4-BE49-F238E27FC236}">
              <a16:creationId xmlns:a16="http://schemas.microsoft.com/office/drawing/2014/main" id="{DB4A60A7-B3C1-47F5-8B97-3C396346343C}"/>
            </a:ext>
          </a:extLst>
        </xdr:cNvPr>
        <xdr:cNvCxnSpPr/>
      </xdr:nvCxnSpPr>
      <xdr:spPr>
        <a:xfrm flipH="1" flipV="1">
          <a:off x="6477000" y="18002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114300</xdr:rowOff>
    </xdr:from>
    <xdr:to>
      <xdr:col>6</xdr:col>
      <xdr:colOff>28576</xdr:colOff>
      <xdr:row>22</xdr:row>
      <xdr:rowOff>114301</xdr:rowOff>
    </xdr:to>
    <xdr:cxnSp macro="">
      <xdr:nvCxnSpPr>
        <xdr:cNvPr id="7" name="Straight Arrow Connector 6">
          <a:extLst>
            <a:ext uri="{FF2B5EF4-FFF2-40B4-BE49-F238E27FC236}">
              <a16:creationId xmlns:a16="http://schemas.microsoft.com/office/drawing/2014/main" id="{0E8FBFB0-DB14-43B6-89DA-ADA73DF8F348}"/>
            </a:ext>
          </a:extLst>
        </xdr:cNvPr>
        <xdr:cNvCxnSpPr/>
      </xdr:nvCxnSpPr>
      <xdr:spPr>
        <a:xfrm flipH="1" flipV="1">
          <a:off x="6467475" y="4695825"/>
          <a:ext cx="1009651" cy="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142</xdr:row>
      <xdr:rowOff>99060</xdr:rowOff>
    </xdr:from>
    <xdr:to>
      <xdr:col>8</xdr:col>
      <xdr:colOff>0</xdr:colOff>
      <xdr:row>142</xdr:row>
      <xdr:rowOff>99060</xdr:rowOff>
    </xdr:to>
    <xdr:sp macro="" textlink="">
      <xdr:nvSpPr>
        <xdr:cNvPr id="2" name="Line 3">
          <a:extLst>
            <a:ext uri="{FF2B5EF4-FFF2-40B4-BE49-F238E27FC236}">
              <a16:creationId xmlns:a16="http://schemas.microsoft.com/office/drawing/2014/main" id="{37A75377-BFA3-496B-9B9F-0EAB9919931A}"/>
            </a:ext>
          </a:extLst>
        </xdr:cNvPr>
        <xdr:cNvSpPr>
          <a:spLocks noChangeShapeType="1"/>
        </xdr:cNvSpPr>
      </xdr:nvSpPr>
      <xdr:spPr bwMode="auto">
        <a:xfrm flipV="1">
          <a:off x="8686800" y="43904535"/>
          <a:ext cx="38100" cy="0"/>
        </a:xfrm>
        <a:prstGeom prst="line">
          <a:avLst/>
        </a:prstGeom>
        <a:noFill/>
        <a:ln w="28575">
          <a:solidFill>
            <a:srgbClr val="CC99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Services/Public/Accountancy/Excel/Information/Council%20Taxes/Council%20Taxes%20202021/Tax%20Base/MSDC/MSDC%20Tax%20Base%20202021/MSDC%20Tax%20Base%20202021%20as%20at%20October%202019.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act on Parishes Precepts"/>
      <sheetName val="Tax Base 2014 15 CALC (3)"/>
      <sheetName val="Tax Base 2014 15 CALC (2)"/>
      <sheetName val="Tax Base 2014 15 CALC"/>
      <sheetName val="Tax Base 202021 in CTB1 "/>
      <sheetName val="Sent to SCC"/>
      <sheetName val="Additional Stowmarket Props "/>
      <sheetName val="MSDC Other Disc in CTB1"/>
      <sheetName val="MSDC LCTRS in CTB1"/>
      <sheetName val="Comparison 1819 to 1920"/>
      <sheetName val="202021 Parishes"/>
      <sheetName val="Actual figures for Council"/>
      <sheetName val="1516 amounts Totals"/>
      <sheetName val="Additional Needham Mkt Props"/>
      <sheetName val="MSDC provisional"/>
      <sheetName val="Growth Pre April 20 &amp; Pivot"/>
      <sheetName val="Growth Post April 21 &amp; Pivot"/>
      <sheetName val=" Appendix K2"/>
      <sheetName val="Payment Voucher Precept"/>
      <sheetName val="1516 Line 16 details"/>
      <sheetName val="BBook1 3.5%BDC &amp; 3.75%SPA"/>
      <sheetName val="Actuals BDC 0% SPA 3.75% "/>
      <sheetName val="Figures for SCC"/>
      <sheetName val="Budget Req for CTax Leaflet"/>
      <sheetName val="Explanation for Milden PC "/>
      <sheetName val="Hadleigh Figures 0910 to 1112"/>
      <sheetName val="Sheet1"/>
    </sheetNames>
    <sheetDataSet>
      <sheetData sheetId="0"/>
      <sheetData sheetId="1"/>
      <sheetData sheetId="2"/>
      <sheetData sheetId="3"/>
      <sheetData sheetId="4"/>
      <sheetData sheetId="5"/>
      <sheetData sheetId="6"/>
      <sheetData sheetId="7"/>
      <sheetData sheetId="8"/>
      <sheetData sheetId="9"/>
      <sheetData sheetId="10">
        <row r="8">
          <cell r="B8" t="str">
            <v xml:space="preserve"> Akenham </v>
          </cell>
        </row>
        <row r="9">
          <cell r="B9" t="str">
            <v xml:space="preserve"> Ashbocking </v>
          </cell>
        </row>
        <row r="10">
          <cell r="B10" t="str">
            <v xml:space="preserve"> Ashfield-cum-Thorpe </v>
          </cell>
        </row>
        <row r="11">
          <cell r="B11" t="str">
            <v xml:space="preserve"> Aspall </v>
          </cell>
        </row>
        <row r="12">
          <cell r="B12" t="str">
            <v xml:space="preserve"> Athelington</v>
          </cell>
        </row>
        <row r="13">
          <cell r="B13" t="str">
            <v xml:space="preserve"> Bacton </v>
          </cell>
        </row>
        <row r="14">
          <cell r="B14" t="str">
            <v xml:space="preserve"> Badley </v>
          </cell>
        </row>
        <row r="15">
          <cell r="B15" t="str">
            <v xml:space="preserve"> Badwell Ash </v>
          </cell>
        </row>
        <row r="16">
          <cell r="B16" t="str">
            <v xml:space="preserve"> Barham </v>
          </cell>
        </row>
        <row r="17">
          <cell r="B17" t="str">
            <v xml:space="preserve"> Barking </v>
          </cell>
        </row>
        <row r="18">
          <cell r="B18" t="str">
            <v xml:space="preserve"> Battisford </v>
          </cell>
        </row>
        <row r="19">
          <cell r="B19" t="str">
            <v xml:space="preserve"> Baylham </v>
          </cell>
        </row>
        <row r="20">
          <cell r="B20" t="str">
            <v xml:space="preserve"> Bedfield </v>
          </cell>
        </row>
        <row r="21">
          <cell r="B21" t="str">
            <v xml:space="preserve"> Bedingfield </v>
          </cell>
        </row>
        <row r="22">
          <cell r="B22" t="str">
            <v xml:space="preserve"> Beyton </v>
          </cell>
        </row>
        <row r="23">
          <cell r="B23" t="str">
            <v xml:space="preserve"> Botesdale </v>
          </cell>
        </row>
        <row r="24">
          <cell r="B24" t="str">
            <v xml:space="preserve"> Braiseworth </v>
          </cell>
        </row>
        <row r="25">
          <cell r="B25" t="str">
            <v xml:space="preserve"> Bramford </v>
          </cell>
        </row>
        <row r="26">
          <cell r="B26" t="str">
            <v xml:space="preserve"> Brome and Oakley </v>
          </cell>
        </row>
        <row r="27">
          <cell r="B27" t="str">
            <v xml:space="preserve"> Brundish </v>
          </cell>
        </row>
        <row r="28">
          <cell r="B28" t="str">
            <v xml:space="preserve"> Burgate</v>
          </cell>
        </row>
        <row r="29">
          <cell r="B29" t="str">
            <v xml:space="preserve"> Buxhall </v>
          </cell>
        </row>
        <row r="30">
          <cell r="B30" t="str">
            <v xml:space="preserve"> Claydon  </v>
          </cell>
        </row>
        <row r="31">
          <cell r="B31" t="str">
            <v xml:space="preserve"> Coddenham </v>
          </cell>
        </row>
        <row r="32">
          <cell r="B32" t="str">
            <v xml:space="preserve"> Combs </v>
          </cell>
        </row>
        <row r="33">
          <cell r="B33" t="str">
            <v xml:space="preserve"> Cotton </v>
          </cell>
        </row>
        <row r="34">
          <cell r="B34" t="str">
            <v xml:space="preserve"> Creeting St Mary </v>
          </cell>
        </row>
        <row r="35">
          <cell r="B35" t="str">
            <v xml:space="preserve"> Creeting St Peter </v>
          </cell>
        </row>
        <row r="36">
          <cell r="B36" t="str">
            <v xml:space="preserve"> Crowfield </v>
          </cell>
        </row>
        <row r="37">
          <cell r="B37" t="str">
            <v xml:space="preserve"> Darmsden</v>
          </cell>
        </row>
        <row r="38">
          <cell r="B38" t="str">
            <v xml:space="preserve"> Debenham </v>
          </cell>
        </row>
        <row r="39">
          <cell r="B39" t="str">
            <v xml:space="preserve"> Denham </v>
          </cell>
        </row>
        <row r="40">
          <cell r="B40" t="str">
            <v xml:space="preserve"> Drinkstone </v>
          </cell>
        </row>
        <row r="41">
          <cell r="B41" t="str">
            <v xml:space="preserve"> Earl Stonham </v>
          </cell>
        </row>
        <row r="42">
          <cell r="B42" t="str">
            <v xml:space="preserve"> Elmswell </v>
          </cell>
        </row>
        <row r="43">
          <cell r="B43" t="str">
            <v xml:space="preserve"> Eye </v>
          </cell>
        </row>
        <row r="44">
          <cell r="B44" t="str">
            <v xml:space="preserve"> Felsham </v>
          </cell>
        </row>
        <row r="45">
          <cell r="B45" t="str">
            <v xml:space="preserve"> Finningham </v>
          </cell>
        </row>
        <row r="46">
          <cell r="B46" t="str">
            <v xml:space="preserve"> Flowton </v>
          </cell>
        </row>
        <row r="47">
          <cell r="B47" t="str">
            <v xml:space="preserve"> Framsden </v>
          </cell>
        </row>
        <row r="48">
          <cell r="B48" t="str">
            <v xml:space="preserve"> Fressingfield </v>
          </cell>
        </row>
        <row r="49">
          <cell r="B49" t="str">
            <v xml:space="preserve"> Gedding </v>
          </cell>
        </row>
        <row r="50">
          <cell r="B50" t="str">
            <v xml:space="preserve"> Gipping</v>
          </cell>
        </row>
        <row r="51">
          <cell r="B51" t="str">
            <v xml:space="preserve"> Gislingham </v>
          </cell>
        </row>
        <row r="52">
          <cell r="B52" t="str">
            <v xml:space="preserve"> Gosbeck </v>
          </cell>
        </row>
        <row r="53">
          <cell r="B53" t="str">
            <v xml:space="preserve"> Great Ashfield </v>
          </cell>
        </row>
        <row r="54">
          <cell r="B54" t="str">
            <v xml:space="preserve"> Great Blakenham </v>
          </cell>
        </row>
        <row r="55">
          <cell r="B55" t="str">
            <v xml:space="preserve"> Great Bricett </v>
          </cell>
        </row>
        <row r="56">
          <cell r="B56" t="str">
            <v xml:space="preserve"> Great Finborough </v>
          </cell>
        </row>
        <row r="57">
          <cell r="B57" t="str">
            <v xml:space="preserve"> Harleston </v>
          </cell>
        </row>
        <row r="58">
          <cell r="B58" t="str">
            <v xml:space="preserve"> Haughley </v>
          </cell>
        </row>
        <row r="59">
          <cell r="B59" t="str">
            <v xml:space="preserve"> Helmingham </v>
          </cell>
        </row>
        <row r="60">
          <cell r="B60" t="str">
            <v xml:space="preserve"> Hemingstone </v>
          </cell>
        </row>
        <row r="61">
          <cell r="B61" t="str">
            <v xml:space="preserve"> Henley </v>
          </cell>
        </row>
        <row r="62">
          <cell r="B62" t="str">
            <v xml:space="preserve"> Hessett </v>
          </cell>
        </row>
        <row r="63">
          <cell r="B63" t="str">
            <v xml:space="preserve"> Hinderclay </v>
          </cell>
        </row>
        <row r="64">
          <cell r="B64" t="str">
            <v xml:space="preserve"> Horham</v>
          </cell>
        </row>
        <row r="65">
          <cell r="B65" t="str">
            <v xml:space="preserve"> Hoxne </v>
          </cell>
        </row>
        <row r="66">
          <cell r="B66" t="str">
            <v xml:space="preserve"> Hunston </v>
          </cell>
        </row>
        <row r="67">
          <cell r="B67" t="str">
            <v xml:space="preserve"> Kenton </v>
          </cell>
        </row>
        <row r="68">
          <cell r="B68" t="str">
            <v xml:space="preserve"> Langham </v>
          </cell>
        </row>
        <row r="69">
          <cell r="B69" t="str">
            <v xml:space="preserve"> Laxfield </v>
          </cell>
        </row>
        <row r="70">
          <cell r="B70" t="str">
            <v xml:space="preserve"> Little Blakenham </v>
          </cell>
        </row>
        <row r="71">
          <cell r="B71" t="str">
            <v xml:space="preserve"> Little Finborough </v>
          </cell>
        </row>
        <row r="72">
          <cell r="B72" t="str">
            <v xml:space="preserve"> Mellis </v>
          </cell>
        </row>
        <row r="73">
          <cell r="B73" t="str">
            <v xml:space="preserve"> Mendham </v>
          </cell>
        </row>
        <row r="74">
          <cell r="B74" t="str">
            <v xml:space="preserve"> Mendlesham </v>
          </cell>
        </row>
        <row r="75">
          <cell r="B75" t="str">
            <v xml:space="preserve"> Metfield </v>
          </cell>
        </row>
        <row r="76">
          <cell r="B76" t="str">
            <v xml:space="preserve"> Mickfield</v>
          </cell>
        </row>
        <row r="77">
          <cell r="B77" t="str">
            <v xml:space="preserve"> Monk Soham </v>
          </cell>
        </row>
        <row r="78">
          <cell r="B78" t="str">
            <v xml:space="preserve"> Needham Market </v>
          </cell>
        </row>
        <row r="79">
          <cell r="B79" t="str">
            <v xml:space="preserve"> Nettlestead </v>
          </cell>
        </row>
        <row r="80">
          <cell r="B80" t="str">
            <v xml:space="preserve"> Norton </v>
          </cell>
        </row>
        <row r="81">
          <cell r="B81" t="str">
            <v xml:space="preserve"> Occold </v>
          </cell>
        </row>
        <row r="82">
          <cell r="B82" t="str">
            <v xml:space="preserve"> Offton </v>
          </cell>
        </row>
        <row r="83">
          <cell r="B83" t="str">
            <v xml:space="preserve"> Old Newton with Dagworth</v>
          </cell>
        </row>
        <row r="84">
          <cell r="B84" t="str">
            <v xml:space="preserve"> Onehouse </v>
          </cell>
        </row>
        <row r="85">
          <cell r="B85" t="str">
            <v xml:space="preserve"> Palgrave </v>
          </cell>
        </row>
        <row r="86">
          <cell r="B86" t="str">
            <v xml:space="preserve"> Pettaugh </v>
          </cell>
        </row>
        <row r="87">
          <cell r="B87" t="str">
            <v xml:space="preserve"> Rattlesden </v>
          </cell>
        </row>
        <row r="88">
          <cell r="B88" t="str">
            <v xml:space="preserve"> Redgrave </v>
          </cell>
        </row>
        <row r="89">
          <cell r="B89" t="str">
            <v xml:space="preserve"> Redlingfield </v>
          </cell>
        </row>
        <row r="90">
          <cell r="B90" t="str">
            <v xml:space="preserve"> Rickinghall Inferior </v>
          </cell>
        </row>
        <row r="91">
          <cell r="B91" t="str">
            <v xml:space="preserve"> Rickinghall Superior</v>
          </cell>
        </row>
        <row r="92">
          <cell r="B92" t="str">
            <v xml:space="preserve"> Ringshall </v>
          </cell>
        </row>
        <row r="93">
          <cell r="B93" t="str">
            <v xml:space="preserve"> Rishangles</v>
          </cell>
        </row>
        <row r="94">
          <cell r="B94" t="str">
            <v xml:space="preserve"> Shelland </v>
          </cell>
        </row>
        <row r="95">
          <cell r="B95" t="str">
            <v xml:space="preserve"> Somersham </v>
          </cell>
        </row>
        <row r="96">
          <cell r="B96" t="str">
            <v xml:space="preserve"> Southolt </v>
          </cell>
        </row>
        <row r="97">
          <cell r="B97" t="str">
            <v xml:space="preserve"> Stoke Ash </v>
          </cell>
        </row>
        <row r="98">
          <cell r="B98" t="str">
            <v xml:space="preserve"> Stonham Aspal </v>
          </cell>
        </row>
        <row r="99">
          <cell r="B99" t="str">
            <v xml:space="preserve"> Stonham Parva </v>
          </cell>
        </row>
        <row r="100">
          <cell r="B100" t="str">
            <v xml:space="preserve"> Stowlangtoft </v>
          </cell>
        </row>
        <row r="101">
          <cell r="B101" t="str">
            <v xml:space="preserve"> Stowmarket </v>
          </cell>
        </row>
        <row r="102">
          <cell r="B102" t="str">
            <v xml:space="preserve"> Stowupland </v>
          </cell>
        </row>
        <row r="103">
          <cell r="B103" t="str">
            <v xml:space="preserve"> Stradbroke </v>
          </cell>
        </row>
        <row r="104">
          <cell r="B104" t="str">
            <v xml:space="preserve"> Stuston </v>
          </cell>
        </row>
        <row r="105">
          <cell r="B105" t="str">
            <v xml:space="preserve"> Syleham </v>
          </cell>
        </row>
        <row r="106">
          <cell r="B106" t="str">
            <v xml:space="preserve"> Tannington </v>
          </cell>
        </row>
        <row r="107">
          <cell r="B107" t="str">
            <v xml:space="preserve"> Thorndon </v>
          </cell>
        </row>
        <row r="108">
          <cell r="B108" t="str">
            <v xml:space="preserve"> Thornham Magna </v>
          </cell>
        </row>
        <row r="109">
          <cell r="B109" t="str">
            <v xml:space="preserve"> Thornham Parva </v>
          </cell>
        </row>
        <row r="110">
          <cell r="B110" t="str">
            <v xml:space="preserve"> Thrandeston </v>
          </cell>
        </row>
        <row r="111">
          <cell r="B111" t="str">
            <v xml:space="preserve"> Thurston </v>
          </cell>
        </row>
        <row r="112">
          <cell r="B112" t="str">
            <v>Thwaite</v>
          </cell>
        </row>
        <row r="113">
          <cell r="B113" t="str">
            <v xml:space="preserve"> Tostock </v>
          </cell>
        </row>
        <row r="114">
          <cell r="B114" t="str">
            <v xml:space="preserve"> Walsham-le-Willows </v>
          </cell>
        </row>
        <row r="115">
          <cell r="B115" t="str">
            <v xml:space="preserve"> Wattisfield </v>
          </cell>
        </row>
        <row r="116">
          <cell r="B116" t="str">
            <v xml:space="preserve"> Westhorpe </v>
          </cell>
        </row>
        <row r="117">
          <cell r="B117" t="str">
            <v xml:space="preserve"> Wetherden </v>
          </cell>
        </row>
        <row r="118">
          <cell r="B118" t="str">
            <v xml:space="preserve"> Wetheringsett-cum-Brockford </v>
          </cell>
        </row>
        <row r="119">
          <cell r="B119" t="str">
            <v xml:space="preserve"> Weybread </v>
          </cell>
        </row>
        <row r="120">
          <cell r="B120" t="str">
            <v xml:space="preserve"> Whitton</v>
          </cell>
        </row>
        <row r="121">
          <cell r="B121" t="str">
            <v xml:space="preserve"> Wickham Skeith </v>
          </cell>
        </row>
        <row r="122">
          <cell r="B122" t="str">
            <v xml:space="preserve"> Wilby </v>
          </cell>
        </row>
        <row r="123">
          <cell r="B123" t="str">
            <v xml:space="preserve"> Willisham</v>
          </cell>
        </row>
        <row r="124">
          <cell r="B124" t="str">
            <v xml:space="preserve"> Wingfield </v>
          </cell>
        </row>
        <row r="125">
          <cell r="B125" t="str">
            <v xml:space="preserve"> Winston </v>
          </cell>
        </row>
        <row r="126">
          <cell r="B126" t="str">
            <v xml:space="preserve"> Woolpit </v>
          </cell>
        </row>
        <row r="127">
          <cell r="B127" t="str">
            <v xml:space="preserve"> Worlingworth </v>
          </cell>
        </row>
        <row r="128">
          <cell r="B128" t="str">
            <v xml:space="preserve"> Wortham</v>
          </cell>
        </row>
        <row r="129">
          <cell r="B129" t="str">
            <v xml:space="preserve"> Wyverstone </v>
          </cell>
        </row>
        <row r="130">
          <cell r="B130" t="str">
            <v xml:space="preserve"> Yaxley </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1765-F443-4D61-8178-0D3C1A7A1C03}">
  <sheetPr>
    <pageSetUpPr fitToPage="1"/>
  </sheetPr>
  <dimension ref="A1:K29"/>
  <sheetViews>
    <sheetView tabSelected="1" zoomScaleNormal="100" workbookViewId="0">
      <selection activeCell="E23" sqref="E23"/>
    </sheetView>
  </sheetViews>
  <sheetFormatPr defaultColWidth="8.88671875" defaultRowHeight="15"/>
  <cols>
    <col min="1" max="1" width="44.21875" style="1" customWidth="1"/>
    <col min="2" max="2" width="1.77734375" style="1" bestFit="1" customWidth="1"/>
    <col min="3" max="3" width="3.6640625" style="1" customWidth="1"/>
    <col min="4" max="4" width="9.88671875" style="1" customWidth="1"/>
    <col min="5" max="5" width="9.44140625" style="1" customWidth="1"/>
    <col min="6" max="6" width="11.44140625" style="1" customWidth="1"/>
    <col min="7" max="7" width="9.6640625" style="1" customWidth="1"/>
    <col min="8" max="8" width="8.88671875" style="1"/>
    <col min="9" max="9" width="10.6640625" style="1" customWidth="1"/>
    <col min="10" max="10" width="4.5546875" style="1" customWidth="1"/>
    <col min="11" max="16384" width="8.88671875" style="1"/>
  </cols>
  <sheetData>
    <row r="1" spans="1:11">
      <c r="A1" s="71" t="s">
        <v>35</v>
      </c>
    </row>
    <row r="2" spans="1:11" s="3" customFormat="1" ht="28.5" customHeight="1">
      <c r="A2" s="75" t="s">
        <v>41</v>
      </c>
      <c r="D2" s="54" t="s">
        <v>36</v>
      </c>
      <c r="E2" s="54" t="s">
        <v>37</v>
      </c>
    </row>
    <row r="3" spans="1:11" s="3" customFormat="1" ht="28.5" customHeight="1" thickBot="1">
      <c r="A3" s="4"/>
      <c r="D3" s="70" t="s">
        <v>29</v>
      </c>
      <c r="E3" s="55" t="s">
        <v>32</v>
      </c>
    </row>
    <row r="4" spans="1:11">
      <c r="A4" s="56" t="s">
        <v>28</v>
      </c>
      <c r="B4" s="57"/>
      <c r="C4" s="57"/>
      <c r="D4" s="58"/>
      <c r="E4" s="58"/>
      <c r="F4" s="57"/>
      <c r="G4" s="57"/>
      <c r="H4" s="57"/>
      <c r="I4" s="57"/>
      <c r="J4" s="57"/>
      <c r="K4" s="59"/>
    </row>
    <row r="5" spans="1:11">
      <c r="A5" s="60"/>
      <c r="D5" s="2"/>
      <c r="E5" s="2"/>
      <c r="K5" s="61"/>
    </row>
    <row r="6" spans="1:11">
      <c r="A6" s="62" t="s">
        <v>23</v>
      </c>
      <c r="B6" s="1" t="s">
        <v>24</v>
      </c>
      <c r="D6" s="2">
        <f>VLOOKUP(A2,'2025-26 MSDC'!B13:D136,3,FALSE)</f>
        <v>442.26</v>
      </c>
      <c r="E6" s="2">
        <f>IFERROR(VLOOKUP(A2,'2025-26 MSDC'!B13:I136,8,FALSE),0)</f>
        <v>453.72</v>
      </c>
      <c r="K6" s="61"/>
    </row>
    <row r="7" spans="1:11" ht="15.75" thickBot="1">
      <c r="A7" s="62"/>
      <c r="D7" s="2"/>
      <c r="E7" s="2"/>
      <c r="K7" s="61"/>
    </row>
    <row r="8" spans="1:11" ht="15.75" thickBot="1">
      <c r="A8" s="62" t="s">
        <v>4</v>
      </c>
      <c r="B8" s="1" t="s">
        <v>25</v>
      </c>
      <c r="D8" s="63">
        <f>VLOOKUP(A2,'2025-26 MSDC'!B13:C136,2,FALSE)</f>
        <v>36845</v>
      </c>
      <c r="E8" s="77">
        <v>38556</v>
      </c>
      <c r="F8" s="78"/>
      <c r="G8" s="78" t="s">
        <v>39</v>
      </c>
      <c r="H8" s="78"/>
      <c r="I8" s="79"/>
      <c r="K8" s="61"/>
    </row>
    <row r="9" spans="1:11">
      <c r="A9" s="60"/>
      <c r="D9" s="2"/>
      <c r="E9" s="2"/>
      <c r="K9" s="61"/>
    </row>
    <row r="10" spans="1:11">
      <c r="A10" s="62" t="s">
        <v>27</v>
      </c>
      <c r="B10" s="1" t="s">
        <v>26</v>
      </c>
      <c r="D10" s="64">
        <f>IFERROR(D8/D6,0)</f>
        <v>83.310722199611092</v>
      </c>
      <c r="E10" s="64">
        <f>IFERROR(E8/E6,0)</f>
        <v>84.977519174821467</v>
      </c>
      <c r="F10" s="1" t="s">
        <v>6</v>
      </c>
      <c r="G10" s="65">
        <f>IFERROR(E10/D10,0)-1</f>
        <v>2.0006992271856205E-2</v>
      </c>
      <c r="H10" s="1" t="s">
        <v>5</v>
      </c>
      <c r="K10" s="61"/>
    </row>
    <row r="11" spans="1:11">
      <c r="A11" s="60"/>
      <c r="D11" s="64"/>
      <c r="E11" s="64"/>
      <c r="K11" s="61"/>
    </row>
    <row r="12" spans="1:11" ht="15.75" thickBot="1">
      <c r="A12" s="66"/>
      <c r="B12" s="67"/>
      <c r="C12" s="67"/>
      <c r="D12" s="68"/>
      <c r="E12" s="68"/>
      <c r="F12" s="67"/>
      <c r="G12" s="67"/>
      <c r="H12" s="67"/>
      <c r="I12" s="67"/>
      <c r="J12" s="67"/>
      <c r="K12" s="69"/>
    </row>
    <row r="13" spans="1:11">
      <c r="D13" s="2"/>
      <c r="E13" s="2"/>
    </row>
    <row r="14" spans="1:11" ht="15.75" thickBot="1">
      <c r="D14" s="2"/>
      <c r="E14" s="2"/>
    </row>
    <row r="15" spans="1:11">
      <c r="A15" s="56" t="s">
        <v>30</v>
      </c>
      <c r="B15" s="57"/>
      <c r="C15" s="57"/>
      <c r="D15" s="58"/>
      <c r="E15" s="58"/>
      <c r="F15" s="57"/>
      <c r="G15" s="57"/>
      <c r="H15" s="57"/>
      <c r="I15" s="57"/>
      <c r="J15" s="57"/>
      <c r="K15" s="59"/>
    </row>
    <row r="16" spans="1:11">
      <c r="A16" s="60"/>
      <c r="K16" s="61"/>
    </row>
    <row r="17" spans="1:11">
      <c r="A17" s="62" t="s">
        <v>23</v>
      </c>
      <c r="B17" s="1" t="s">
        <v>24</v>
      </c>
      <c r="D17" s="2">
        <f>VLOOKUP(A2,'2025-26 MSDC'!B13:D136,3,FALSE)</f>
        <v>442.26</v>
      </c>
      <c r="E17" s="2">
        <f>IFERROR(VLOOKUP(A2,'2025-26 MSDC'!B13:I136,8,FALSE),0)</f>
        <v>453.72</v>
      </c>
      <c r="K17" s="61"/>
    </row>
    <row r="18" spans="1:11">
      <c r="A18" s="60"/>
      <c r="D18" s="72"/>
      <c r="E18" s="72"/>
      <c r="K18" s="61"/>
    </row>
    <row r="19" spans="1:11">
      <c r="A19" s="62" t="s">
        <v>4</v>
      </c>
      <c r="B19" s="1" t="s">
        <v>25</v>
      </c>
      <c r="D19" s="63">
        <f>VLOOKUP(A2,'2025-26 MSDC'!B13:C136,2,FALSE)</f>
        <v>36845</v>
      </c>
      <c r="E19" s="73">
        <f>IFERROR(E17*E21,0)</f>
        <v>38555.735693935698</v>
      </c>
      <c r="K19" s="61"/>
    </row>
    <row r="20" spans="1:11">
      <c r="A20" s="60"/>
      <c r="D20" s="72"/>
      <c r="E20" s="72"/>
      <c r="K20" s="61"/>
    </row>
    <row r="21" spans="1:11">
      <c r="A21" s="62" t="s">
        <v>27</v>
      </c>
      <c r="B21" s="1" t="s">
        <v>26</v>
      </c>
      <c r="D21" s="74">
        <f>IFERROR(D19/D17,0)</f>
        <v>83.310722199611092</v>
      </c>
      <c r="E21" s="74">
        <f>SUM(D21*E23)+D21</f>
        <v>84.97693664360331</v>
      </c>
      <c r="K21" s="61"/>
    </row>
    <row r="22" spans="1:11" ht="15.75" thickBot="1">
      <c r="A22" s="60"/>
      <c r="K22" s="61"/>
    </row>
    <row r="23" spans="1:11" ht="15.75" thickBot="1">
      <c r="A23" s="62" t="s">
        <v>38</v>
      </c>
      <c r="E23" s="80">
        <v>0.02</v>
      </c>
      <c r="F23" s="78"/>
      <c r="G23" s="78" t="s">
        <v>33</v>
      </c>
      <c r="H23" s="79"/>
      <c r="I23" s="79"/>
      <c r="K23" s="61"/>
    </row>
    <row r="24" spans="1:11" ht="15.75" thickBot="1">
      <c r="A24" s="66"/>
      <c r="B24" s="67"/>
      <c r="C24" s="67"/>
      <c r="D24" s="67"/>
      <c r="E24" s="67"/>
      <c r="F24" s="67"/>
      <c r="G24" s="67"/>
      <c r="H24" s="67"/>
      <c r="I24" s="67"/>
      <c r="J24" s="67"/>
      <c r="K24" s="69"/>
    </row>
    <row r="27" spans="1:11">
      <c r="A27" s="1" t="s">
        <v>3</v>
      </c>
      <c r="D27" s="2"/>
      <c r="E27" s="2"/>
    </row>
    <row r="28" spans="1:11">
      <c r="A28" s="1" t="s">
        <v>2</v>
      </c>
      <c r="D28" s="2"/>
      <c r="E28" s="2"/>
    </row>
    <row r="29" spans="1:11">
      <c r="A29" s="71" t="s">
        <v>1</v>
      </c>
      <c r="D29" s="2"/>
      <c r="E29" s="2"/>
    </row>
  </sheetData>
  <sheetProtection algorithmName="SHA-512" hashValue="wDzN5iibaN6tERZL1eBrOqcO/EF5aXx/3rHATS3tCt3IjmB2IdF+lBrjMJeLST5JrJeF6H9STVCnwdtmTvoxWQ==" saltValue="oDkYht/+dhPfoiMSRs00og==" spinCount="100000" sheet="1" objects="1" scenarios="1" selectLockedCells="1"/>
  <dataValidations count="1">
    <dataValidation type="list"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A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A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A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A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A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A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A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A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A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A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A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A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A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A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A65530 WVG2:WVG3 WLK2:WLK3 WBO2:WBO3 VRS2:VRS3 VHW2:VHW3 UYA2:UYA3 UOE2:UOE3 UEI2:UEI3 TUM2:TUM3 TKQ2:TKQ3 TAU2:TAU3 SQY2:SQY3 SHC2:SHC3 RXG2:RXG3 RNK2:RNK3 RDO2:RDO3 QTS2:QTS3 QJW2:QJW3 QAA2:QAA3 PQE2:PQE3 PGI2:PGI3 OWM2:OWM3 OMQ2:OMQ3 OCU2:OCU3 NSY2:NSY3 NJC2:NJC3 MZG2:MZG3 MPK2:MPK3 MFO2:MFO3 LVS2:LVS3 LLW2:LLW3 LCA2:LCA3 KSE2:KSE3 KII2:KII3 JYM2:JYM3 JOQ2:JOQ3 JEU2:JEU3 IUY2:IUY3 ILC2:ILC3 IBG2:IBG3 HRK2:HRK3 HHO2:HHO3 GXS2:GXS3 GNW2:GNW3 GEA2:GEA3 FUE2:FUE3 FKI2:FKI3 FAM2:FAM3 EQQ2:EQQ3 EGU2:EGU3 DWY2:DWY3 DNC2:DNC3 DDG2:DDG3 CTK2:CTK3 CJO2:CJO3 BZS2:BZS3 BPW2:BPW3 BGA2:BGA3 AWE2:AWE3 AMI2:AMI3 ACM2:ACM3 SQ2:SQ3 IU2:IU3" xr:uid="{E1F99228-0FDD-46B7-AE40-6AFCD0CEB6A7}">
      <formula1>$G$12:$G$13</formula1>
    </dataValidation>
  </dataValidations>
  <pageMargins left="0.70866141732283472" right="0.70866141732283472" top="0.74803149606299213" bottom="0.74803149606299213" header="0.31496062992125984" footer="0.31496062992125984"/>
  <pageSetup paperSize="9" scale="8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1EDBDC-5444-4840-8536-2DFEF3C76225}">
          <x14:formula1>
            <xm:f>'2025-26 MSDC'!$B$13:$B$136</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357C-7DCC-462C-8E6D-269437AAFA92}">
  <sheetPr transitionEvaluation="1">
    <pageSetUpPr fitToPage="1"/>
  </sheetPr>
  <dimension ref="A1:I236"/>
  <sheetViews>
    <sheetView showGridLines="0" defaultGridColor="0" colorId="8" zoomScale="90" zoomScaleNormal="90" workbookViewId="0">
      <pane xSplit="7" ySplit="7" topLeftCell="H137" activePane="bottomRight" state="frozen"/>
      <selection pane="topRight" activeCell="H1" sqref="H1"/>
      <selection pane="bottomLeft" activeCell="A11" sqref="A11"/>
      <selection pane="bottomRight" activeCell="F140" sqref="F140"/>
    </sheetView>
  </sheetViews>
  <sheetFormatPr defaultColWidth="11.77734375" defaultRowHeight="15"/>
  <cols>
    <col min="1" max="1" width="5.88671875" style="6" customWidth="1"/>
    <col min="2" max="2" width="27" style="6" customWidth="1"/>
    <col min="3" max="3" width="12.33203125" style="6" customWidth="1"/>
    <col min="4" max="4" width="11.77734375" style="6" customWidth="1"/>
    <col min="5" max="5" width="13.77734375" style="6" customWidth="1"/>
    <col min="6" max="6" width="16.44140625" style="6" customWidth="1"/>
    <col min="7" max="7" width="12.77734375" style="25" customWidth="1"/>
    <col min="8" max="8" width="1.77734375" style="6" customWidth="1"/>
    <col min="9" max="16384" width="11.77734375" style="6"/>
  </cols>
  <sheetData>
    <row r="1" spans="1:9" ht="15.75">
      <c r="B1" s="5"/>
    </row>
    <row r="2" spans="1:9" ht="15.75">
      <c r="F2" s="26" t="s">
        <v>36</v>
      </c>
    </row>
    <row r="3" spans="1:9" ht="24" customHeight="1">
      <c r="B3" s="7" t="s">
        <v>8</v>
      </c>
      <c r="C3" s="8"/>
      <c r="D3" s="9"/>
      <c r="F3" s="81">
        <v>1571.04</v>
      </c>
    </row>
    <row r="4" spans="1:9" ht="15.75">
      <c r="B4" s="10" t="s">
        <v>9</v>
      </c>
      <c r="C4" s="5"/>
      <c r="D4" s="11">
        <f>F3+F4</f>
        <v>1846.62</v>
      </c>
      <c r="F4" s="81">
        <v>275.58</v>
      </c>
    </row>
    <row r="5" spans="1:9" ht="23.25" customHeight="1">
      <c r="B5" s="12" t="s">
        <v>20</v>
      </c>
      <c r="C5" s="13"/>
      <c r="D5" s="27">
        <f>F5</f>
        <v>175.03</v>
      </c>
      <c r="E5" s="23">
        <v>1858.19</v>
      </c>
      <c r="F5" s="82">
        <v>175.03</v>
      </c>
    </row>
    <row r="6" spans="1:9" ht="27" customHeight="1">
      <c r="B6" s="14"/>
      <c r="C6" t="s">
        <v>10</v>
      </c>
      <c r="D6" s="15">
        <v>89.8</v>
      </c>
      <c r="F6" s="28">
        <f>SUM(F3:F5)</f>
        <v>2021.6499999999999</v>
      </c>
    </row>
    <row r="7" spans="1:9" ht="24.75" customHeight="1">
      <c r="C7" t="s">
        <v>11</v>
      </c>
      <c r="D7" s="16">
        <f>SUM(D4:D6)</f>
        <v>2111.4499999999998</v>
      </c>
      <c r="E7" s="17" t="s">
        <v>40</v>
      </c>
      <c r="F7" s="29"/>
    </row>
    <row r="8" spans="1:9" ht="15.75">
      <c r="B8" s="30"/>
      <c r="C8" s="31" t="str">
        <f>F2</f>
        <v>2024/25</v>
      </c>
      <c r="D8" s="32" t="s">
        <v>12</v>
      </c>
      <c r="E8" s="33" t="str">
        <f>F2</f>
        <v>2024/25</v>
      </c>
      <c r="G8" s="6"/>
      <c r="I8" s="76" t="s">
        <v>37</v>
      </c>
    </row>
    <row r="9" spans="1:9" ht="15.75">
      <c r="B9" s="34"/>
      <c r="C9" s="35" t="s">
        <v>13</v>
      </c>
      <c r="D9" s="36" t="s">
        <v>0</v>
      </c>
      <c r="E9" s="37" t="s">
        <v>14</v>
      </c>
      <c r="G9" s="6"/>
      <c r="I9" s="36" t="s">
        <v>34</v>
      </c>
    </row>
    <row r="10" spans="1:9" ht="15.95" customHeight="1">
      <c r="B10" s="18" t="s">
        <v>13</v>
      </c>
      <c r="C10" s="35" t="s">
        <v>15</v>
      </c>
      <c r="D10" s="36"/>
      <c r="E10" s="37" t="s">
        <v>16</v>
      </c>
      <c r="G10" s="6"/>
      <c r="I10" s="36"/>
    </row>
    <row r="11" spans="1:9" ht="31.5">
      <c r="B11" s="38"/>
      <c r="C11" s="39"/>
      <c r="D11" s="40"/>
      <c r="E11" s="41" t="s">
        <v>17</v>
      </c>
      <c r="G11" s="6"/>
      <c r="I11" s="40"/>
    </row>
    <row r="12" spans="1:9" ht="15.75">
      <c r="B12" s="42"/>
      <c r="C12" s="43" t="s">
        <v>7</v>
      </c>
      <c r="D12" s="44" t="s">
        <v>18</v>
      </c>
      <c r="E12" s="45" t="s">
        <v>7</v>
      </c>
      <c r="G12" s="6"/>
      <c r="I12" s="44" t="s">
        <v>18</v>
      </c>
    </row>
    <row r="13" spans="1:9">
      <c r="A13"/>
      <c r="B13" s="46" t="s">
        <v>31</v>
      </c>
      <c r="C13" s="47"/>
      <c r="D13" s="19"/>
      <c r="E13" s="48"/>
      <c r="G13" s="6"/>
    </row>
    <row r="14" spans="1:9" ht="21" customHeight="1">
      <c r="A14">
        <v>1</v>
      </c>
      <c r="B14" s="49" t="str">
        <f>'[1]202021 Parishes'!B8</f>
        <v xml:space="preserve"> Akenham </v>
      </c>
      <c r="C14" s="20">
        <v>0</v>
      </c>
      <c r="D14" s="20">
        <v>24.42</v>
      </c>
      <c r="E14" s="20">
        <v>0</v>
      </c>
      <c r="G14" s="6"/>
      <c r="I14" s="87">
        <v>24.7</v>
      </c>
    </row>
    <row r="15" spans="1:9" ht="21" customHeight="1">
      <c r="A15">
        <f>A14+1</f>
        <v>2</v>
      </c>
      <c r="B15" s="49" t="str">
        <f>'[1]202021 Parishes'!B9</f>
        <v xml:space="preserve"> Ashbocking </v>
      </c>
      <c r="C15" s="20">
        <v>2205</v>
      </c>
      <c r="D15" s="20">
        <v>147.86000000000001</v>
      </c>
      <c r="E15" s="20">
        <v>14.91</v>
      </c>
      <c r="G15" s="6"/>
      <c r="I15" s="87">
        <v>145.85</v>
      </c>
    </row>
    <row r="16" spans="1:9" ht="21" customHeight="1">
      <c r="A16">
        <f t="shared" ref="A16:A44" si="0">A15+1</f>
        <v>3</v>
      </c>
      <c r="B16" s="49" t="str">
        <f>'[1]202021 Parishes'!B10</f>
        <v xml:space="preserve"> Ashfield-cum-Thorpe </v>
      </c>
      <c r="C16" s="20">
        <v>3414</v>
      </c>
      <c r="D16" s="20">
        <v>96.38</v>
      </c>
      <c r="E16" s="20">
        <v>35.42</v>
      </c>
      <c r="G16" s="6"/>
      <c r="I16" s="87">
        <v>98.84</v>
      </c>
    </row>
    <row r="17" spans="1:9" ht="21" customHeight="1">
      <c r="A17">
        <f t="shared" si="0"/>
        <v>4</v>
      </c>
      <c r="B17" s="49" t="str">
        <f>'[1]202021 Parishes'!B11</f>
        <v xml:space="preserve"> Aspall </v>
      </c>
      <c r="C17" s="20">
        <v>0</v>
      </c>
      <c r="D17" s="20">
        <v>30.51</v>
      </c>
      <c r="E17" s="20">
        <v>0</v>
      </c>
      <c r="G17" s="6"/>
      <c r="I17" s="87">
        <v>32.93</v>
      </c>
    </row>
    <row r="18" spans="1:9" ht="21" customHeight="1">
      <c r="A18">
        <f t="shared" si="0"/>
        <v>5</v>
      </c>
      <c r="B18" s="49" t="str">
        <f>'[1]202021 Parishes'!B12</f>
        <v xml:space="preserve"> Athelington</v>
      </c>
      <c r="C18" s="20">
        <v>412.93</v>
      </c>
      <c r="D18" s="20">
        <v>20.52</v>
      </c>
      <c r="E18" s="20">
        <v>20.12</v>
      </c>
      <c r="G18" s="6"/>
      <c r="I18" s="87">
        <v>22.57</v>
      </c>
    </row>
    <row r="19" spans="1:9" ht="21" customHeight="1">
      <c r="A19">
        <f t="shared" si="0"/>
        <v>6</v>
      </c>
      <c r="B19" s="49" t="str">
        <f>'[1]202021 Parishes'!B13</f>
        <v xml:space="preserve"> Bacton </v>
      </c>
      <c r="C19" s="20">
        <v>40255</v>
      </c>
      <c r="D19" s="20">
        <v>610.53</v>
      </c>
      <c r="E19" s="20">
        <v>65.930000000000007</v>
      </c>
      <c r="G19" s="6"/>
      <c r="I19" s="87">
        <v>694.42</v>
      </c>
    </row>
    <row r="20" spans="1:9" ht="21" customHeight="1">
      <c r="A20">
        <f t="shared" si="0"/>
        <v>7</v>
      </c>
      <c r="B20" s="49" t="str">
        <f>'[1]202021 Parishes'!B14</f>
        <v xml:space="preserve"> Badley </v>
      </c>
      <c r="C20" s="20">
        <v>0</v>
      </c>
      <c r="D20" s="20">
        <v>33.61</v>
      </c>
      <c r="E20" s="20">
        <v>0</v>
      </c>
      <c r="G20" s="6"/>
      <c r="I20" s="87">
        <v>34.159999999999997</v>
      </c>
    </row>
    <row r="21" spans="1:9" ht="21" customHeight="1">
      <c r="A21">
        <f t="shared" si="0"/>
        <v>8</v>
      </c>
      <c r="B21" s="49" t="str">
        <f>'[1]202021 Parishes'!B15</f>
        <v xml:space="preserve"> Badwell Ash </v>
      </c>
      <c r="C21" s="20">
        <v>29630</v>
      </c>
      <c r="D21" s="20">
        <v>390.09</v>
      </c>
      <c r="E21" s="20">
        <v>75.959999999999994</v>
      </c>
      <c r="G21" s="6"/>
      <c r="I21" s="87">
        <v>415.25</v>
      </c>
    </row>
    <row r="22" spans="1:9" ht="21" customHeight="1">
      <c r="A22">
        <f t="shared" si="0"/>
        <v>9</v>
      </c>
      <c r="B22" s="49" t="str">
        <f>'[1]202021 Parishes'!B16</f>
        <v xml:space="preserve"> Barham </v>
      </c>
      <c r="C22" s="20">
        <v>31249</v>
      </c>
      <c r="D22" s="20">
        <v>556.17999999999995</v>
      </c>
      <c r="E22" s="20">
        <v>56.19</v>
      </c>
      <c r="G22" s="6"/>
      <c r="I22" s="87">
        <v>578.09</v>
      </c>
    </row>
    <row r="23" spans="1:9" ht="21" customHeight="1">
      <c r="A23">
        <f t="shared" si="0"/>
        <v>10</v>
      </c>
      <c r="B23" s="49" t="str">
        <f>'[1]202021 Parishes'!B17</f>
        <v xml:space="preserve"> Barking </v>
      </c>
      <c r="C23" s="20">
        <v>15200</v>
      </c>
      <c r="D23" s="20">
        <v>180.91</v>
      </c>
      <c r="E23" s="20">
        <v>84.02</v>
      </c>
      <c r="G23" s="6"/>
      <c r="I23" s="87">
        <v>192.15</v>
      </c>
    </row>
    <row r="24" spans="1:9" ht="21" customHeight="1">
      <c r="A24">
        <f t="shared" si="0"/>
        <v>11</v>
      </c>
      <c r="B24" s="49" t="str">
        <f>'[1]202021 Parishes'!B18</f>
        <v xml:space="preserve"> Battisford </v>
      </c>
      <c r="C24" s="20">
        <v>14275</v>
      </c>
      <c r="D24" s="20">
        <v>262.67</v>
      </c>
      <c r="E24" s="20">
        <v>54.35</v>
      </c>
      <c r="G24" s="6"/>
      <c r="I24" s="87">
        <v>265.27</v>
      </c>
    </row>
    <row r="25" spans="1:9" ht="21" customHeight="1">
      <c r="A25">
        <f t="shared" si="0"/>
        <v>12</v>
      </c>
      <c r="B25" s="49" t="str">
        <f>'[1]202021 Parishes'!B19</f>
        <v xml:space="preserve"> Baylham </v>
      </c>
      <c r="C25" s="20">
        <v>2000</v>
      </c>
      <c r="D25" s="20">
        <v>124.6</v>
      </c>
      <c r="E25" s="20">
        <v>16.05</v>
      </c>
      <c r="G25" s="6"/>
      <c r="I25" s="87">
        <v>127.54</v>
      </c>
    </row>
    <row r="26" spans="1:9" ht="21" customHeight="1">
      <c r="A26">
        <f t="shared" si="0"/>
        <v>13</v>
      </c>
      <c r="B26" s="49" t="str">
        <f>'[1]202021 Parishes'!B20</f>
        <v xml:space="preserve"> Bedfield </v>
      </c>
      <c r="C26" s="20">
        <v>5600</v>
      </c>
      <c r="D26" s="20">
        <v>172.12</v>
      </c>
      <c r="E26" s="20">
        <v>32.54</v>
      </c>
      <c r="G26" s="6"/>
      <c r="I26" s="87">
        <v>177.91</v>
      </c>
    </row>
    <row r="27" spans="1:9" ht="21" customHeight="1">
      <c r="A27">
        <f t="shared" si="0"/>
        <v>14</v>
      </c>
      <c r="B27" s="49" t="str">
        <f>'[1]202021 Parishes'!B21</f>
        <v xml:space="preserve"> Bedingfield </v>
      </c>
      <c r="C27" s="20">
        <v>1620</v>
      </c>
      <c r="D27" s="20">
        <v>100.79</v>
      </c>
      <c r="E27" s="20">
        <v>16.07</v>
      </c>
      <c r="G27" s="6"/>
      <c r="I27" s="87">
        <v>104.51</v>
      </c>
    </row>
    <row r="28" spans="1:9" ht="21" customHeight="1">
      <c r="A28">
        <f t="shared" si="0"/>
        <v>15</v>
      </c>
      <c r="B28" s="49" t="str">
        <f>'[1]202021 Parishes'!B22</f>
        <v xml:space="preserve"> Beyton </v>
      </c>
      <c r="C28" s="20">
        <v>23357.4</v>
      </c>
      <c r="D28" s="20">
        <v>314.91000000000003</v>
      </c>
      <c r="E28" s="20">
        <v>74.17</v>
      </c>
      <c r="G28" s="6"/>
      <c r="I28" s="87">
        <v>319.26</v>
      </c>
    </row>
    <row r="29" spans="1:9" ht="21" customHeight="1">
      <c r="A29">
        <f t="shared" si="0"/>
        <v>16</v>
      </c>
      <c r="B29" s="49" t="str">
        <f>'[1]202021 Parishes'!B23</f>
        <v xml:space="preserve"> Botesdale </v>
      </c>
      <c r="C29" s="20">
        <v>60900</v>
      </c>
      <c r="D29" s="20">
        <v>353.25</v>
      </c>
      <c r="E29" s="20">
        <v>172.4</v>
      </c>
      <c r="G29" s="6"/>
      <c r="I29" s="87">
        <v>364.93</v>
      </c>
    </row>
    <row r="30" spans="1:9" ht="21" customHeight="1">
      <c r="A30">
        <f t="shared" si="0"/>
        <v>17</v>
      </c>
      <c r="B30" s="49" t="str">
        <f>'[1]202021 Parishes'!B24</f>
        <v xml:space="preserve"> Braiseworth </v>
      </c>
      <c r="C30" s="20">
        <v>0</v>
      </c>
      <c r="D30" s="20">
        <v>31.16</v>
      </c>
      <c r="E30" s="20">
        <v>0</v>
      </c>
      <c r="G30" s="6"/>
      <c r="I30" s="87">
        <v>31.89</v>
      </c>
    </row>
    <row r="31" spans="1:9" ht="21" customHeight="1">
      <c r="A31">
        <f t="shared" si="0"/>
        <v>18</v>
      </c>
      <c r="B31" s="49" t="str">
        <f>'[1]202021 Parishes'!B25</f>
        <v xml:space="preserve"> Bramford </v>
      </c>
      <c r="C31" s="20">
        <v>85617</v>
      </c>
      <c r="D31" s="20">
        <v>1041.6600000000001</v>
      </c>
      <c r="E31" s="20">
        <v>82.19</v>
      </c>
      <c r="G31" s="6"/>
      <c r="I31" s="87">
        <v>1103.3499999999999</v>
      </c>
    </row>
    <row r="32" spans="1:9" ht="21" customHeight="1">
      <c r="A32">
        <f t="shared" si="0"/>
        <v>19</v>
      </c>
      <c r="B32" s="49" t="str">
        <f>'[1]202021 Parishes'!B26</f>
        <v xml:space="preserve"> Brome and Oakley </v>
      </c>
      <c r="C32" s="20">
        <v>8000</v>
      </c>
      <c r="D32" s="20">
        <v>227</v>
      </c>
      <c r="E32" s="20">
        <v>35.24</v>
      </c>
      <c r="G32" s="6"/>
      <c r="I32" s="87">
        <v>233.45</v>
      </c>
    </row>
    <row r="33" spans="1:9" ht="21" customHeight="1">
      <c r="A33">
        <f t="shared" si="0"/>
        <v>20</v>
      </c>
      <c r="B33" s="49" t="str">
        <f>'[1]202021 Parishes'!B27</f>
        <v xml:space="preserve"> Brundish </v>
      </c>
      <c r="C33" s="20">
        <v>4536</v>
      </c>
      <c r="D33" s="20">
        <v>82.45</v>
      </c>
      <c r="E33" s="20">
        <v>55.01</v>
      </c>
      <c r="G33" s="6"/>
      <c r="I33" s="87">
        <v>85.9</v>
      </c>
    </row>
    <row r="34" spans="1:9" ht="21" customHeight="1">
      <c r="A34">
        <f t="shared" si="0"/>
        <v>21</v>
      </c>
      <c r="B34" s="49" t="str">
        <f>'[1]202021 Parishes'!B28</f>
        <v xml:space="preserve"> Burgate</v>
      </c>
      <c r="C34" s="20">
        <v>3324.65</v>
      </c>
      <c r="D34" s="20">
        <v>67.650000000000006</v>
      </c>
      <c r="E34" s="20">
        <v>49.14</v>
      </c>
      <c r="G34" s="6"/>
      <c r="I34" s="87">
        <v>69.569999999999993</v>
      </c>
    </row>
    <row r="35" spans="1:9" ht="21" customHeight="1">
      <c r="A35">
        <f t="shared" si="0"/>
        <v>22</v>
      </c>
      <c r="B35" s="49" t="str">
        <f>'[1]202021 Parishes'!B29</f>
        <v xml:space="preserve"> Buxhall </v>
      </c>
      <c r="C35" s="20">
        <v>7161.86</v>
      </c>
      <c r="D35" s="20">
        <v>174.75</v>
      </c>
      <c r="E35" s="20">
        <v>40.98</v>
      </c>
      <c r="G35" s="6"/>
      <c r="I35" s="87">
        <v>182.39</v>
      </c>
    </row>
    <row r="36" spans="1:9" ht="21" customHeight="1">
      <c r="A36">
        <f t="shared" si="0"/>
        <v>23</v>
      </c>
      <c r="B36" s="49" t="str">
        <f>'[1]202021 Parishes'!B30</f>
        <v xml:space="preserve"> Claydon  </v>
      </c>
      <c r="C36" s="20">
        <v>35379.949999999997</v>
      </c>
      <c r="D36" s="20">
        <v>772.4</v>
      </c>
      <c r="E36" s="20">
        <v>45.81</v>
      </c>
      <c r="G36" s="6"/>
      <c r="I36" s="87">
        <v>778.26</v>
      </c>
    </row>
    <row r="37" spans="1:9" ht="21" customHeight="1">
      <c r="A37">
        <f t="shared" si="0"/>
        <v>24</v>
      </c>
      <c r="B37" s="49" t="str">
        <f>'[1]202021 Parishes'!B31</f>
        <v xml:space="preserve"> Coddenham </v>
      </c>
      <c r="C37" s="20">
        <v>34217</v>
      </c>
      <c r="D37" s="20">
        <v>281.58999999999997</v>
      </c>
      <c r="E37" s="20">
        <v>121.51</v>
      </c>
      <c r="G37" s="6"/>
      <c r="I37" s="87">
        <v>294.43</v>
      </c>
    </row>
    <row r="38" spans="1:9" ht="21" customHeight="1">
      <c r="A38">
        <f t="shared" si="0"/>
        <v>25</v>
      </c>
      <c r="B38" s="49" t="str">
        <f>'[1]202021 Parishes'!B32</f>
        <v xml:space="preserve"> Combs </v>
      </c>
      <c r="C38" s="20">
        <v>10106</v>
      </c>
      <c r="D38" s="20">
        <v>330.35</v>
      </c>
      <c r="E38" s="20">
        <v>30.59</v>
      </c>
      <c r="G38" s="6"/>
      <c r="I38" s="87">
        <v>339.47</v>
      </c>
    </row>
    <row r="39" spans="1:9" ht="21" customHeight="1">
      <c r="A39">
        <f t="shared" si="0"/>
        <v>26</v>
      </c>
      <c r="B39" s="49" t="str">
        <f>'[1]202021 Parishes'!B33</f>
        <v xml:space="preserve"> Cotton </v>
      </c>
      <c r="C39" s="20">
        <v>9368</v>
      </c>
      <c r="D39" s="20">
        <v>243.16</v>
      </c>
      <c r="E39" s="20">
        <v>38.53</v>
      </c>
      <c r="G39" s="6"/>
      <c r="I39" s="87">
        <v>257.45999999999998</v>
      </c>
    </row>
    <row r="40" spans="1:9" ht="21" customHeight="1">
      <c r="A40">
        <f t="shared" si="0"/>
        <v>27</v>
      </c>
      <c r="B40" s="49" t="str">
        <f>'[1]202021 Parishes'!B34</f>
        <v xml:space="preserve"> Creeting St Mary </v>
      </c>
      <c r="C40" s="20">
        <v>11686</v>
      </c>
      <c r="D40" s="20">
        <v>372.22</v>
      </c>
      <c r="E40" s="20">
        <v>31.4</v>
      </c>
      <c r="G40" s="6"/>
      <c r="I40" s="87">
        <v>419.69</v>
      </c>
    </row>
    <row r="41" spans="1:9" ht="21" customHeight="1">
      <c r="A41">
        <f t="shared" si="0"/>
        <v>28</v>
      </c>
      <c r="B41" s="49" t="str">
        <f>'[1]202021 Parishes'!B35</f>
        <v xml:space="preserve"> Creeting St Peter </v>
      </c>
      <c r="C41" s="20">
        <v>6092</v>
      </c>
      <c r="D41" s="20">
        <v>99.83</v>
      </c>
      <c r="E41" s="20">
        <v>61.02</v>
      </c>
      <c r="G41" s="6"/>
      <c r="I41" s="87">
        <v>101.7</v>
      </c>
    </row>
    <row r="42" spans="1:9" ht="21" customHeight="1">
      <c r="A42">
        <f t="shared" si="0"/>
        <v>29</v>
      </c>
      <c r="B42" s="49" t="str">
        <f>'[1]202021 Parishes'!B36</f>
        <v xml:space="preserve"> Crowfield </v>
      </c>
      <c r="C42" s="20">
        <v>2900</v>
      </c>
      <c r="D42" s="20">
        <v>165.42</v>
      </c>
      <c r="E42" s="20">
        <v>17.53</v>
      </c>
      <c r="G42" s="6"/>
      <c r="I42" s="87">
        <v>160.75</v>
      </c>
    </row>
    <row r="43" spans="1:9" ht="21" customHeight="1">
      <c r="A43">
        <f t="shared" si="0"/>
        <v>30</v>
      </c>
      <c r="B43" s="49" t="str">
        <f>'[1]202021 Parishes'!B37</f>
        <v xml:space="preserve"> Darmsden</v>
      </c>
      <c r="C43" s="20">
        <v>0</v>
      </c>
      <c r="D43" s="20">
        <v>17.190000000000001</v>
      </c>
      <c r="E43" s="20">
        <v>0</v>
      </c>
      <c r="G43" s="6"/>
      <c r="I43" s="87">
        <v>19.55</v>
      </c>
    </row>
    <row r="44" spans="1:9" ht="21" customHeight="1">
      <c r="A44">
        <f t="shared" si="0"/>
        <v>31</v>
      </c>
      <c r="B44" s="49" t="str">
        <f>'[1]202021 Parishes'!B38</f>
        <v xml:space="preserve"> Debenham </v>
      </c>
      <c r="C44" s="20">
        <v>88770</v>
      </c>
      <c r="D44" s="20">
        <v>872.78</v>
      </c>
      <c r="E44" s="20">
        <v>101.71</v>
      </c>
      <c r="G44" s="6"/>
      <c r="I44" s="87">
        <v>896.52</v>
      </c>
    </row>
    <row r="45" spans="1:9" ht="21" customHeight="1">
      <c r="A45">
        <f>1</f>
        <v>1</v>
      </c>
      <c r="B45" s="21" t="str">
        <f>'[1]202021 Parishes'!B39</f>
        <v xml:space="preserve"> Denham </v>
      </c>
      <c r="C45" s="20">
        <v>5450</v>
      </c>
      <c r="D45" s="20">
        <v>83.74</v>
      </c>
      <c r="E45" s="20">
        <v>65.08</v>
      </c>
      <c r="G45" s="6"/>
      <c r="I45" s="87">
        <v>86.42</v>
      </c>
    </row>
    <row r="46" spans="1:9" ht="21" customHeight="1">
      <c r="A46">
        <f>A45+1</f>
        <v>2</v>
      </c>
      <c r="B46" s="21" t="str">
        <f>'[1]202021 Parishes'!B40</f>
        <v xml:space="preserve"> Drinkstone </v>
      </c>
      <c r="C46" s="20">
        <v>10000</v>
      </c>
      <c r="D46" s="20">
        <v>281.17</v>
      </c>
      <c r="E46" s="20">
        <v>35.57</v>
      </c>
      <c r="G46" s="6"/>
      <c r="I46" s="87">
        <v>292.08999999999997</v>
      </c>
    </row>
    <row r="47" spans="1:9" ht="21" customHeight="1">
      <c r="A47">
        <f t="shared" ref="A47:A78" si="1">A46+1</f>
        <v>3</v>
      </c>
      <c r="B47" s="21" t="str">
        <f>'[1]202021 Parishes'!B41</f>
        <v xml:space="preserve"> Earl Stonham </v>
      </c>
      <c r="C47" s="20">
        <v>7675</v>
      </c>
      <c r="D47" s="20">
        <v>264.76</v>
      </c>
      <c r="E47" s="20">
        <v>28.99</v>
      </c>
      <c r="G47" s="6"/>
      <c r="I47" s="87">
        <v>269.27999999999997</v>
      </c>
    </row>
    <row r="48" spans="1:9" ht="21" customHeight="1">
      <c r="A48">
        <f t="shared" si="1"/>
        <v>4</v>
      </c>
      <c r="B48" s="21" t="str">
        <f>'[1]202021 Parishes'!B42</f>
        <v xml:space="preserve"> Elmswell </v>
      </c>
      <c r="C48" s="20">
        <v>229749</v>
      </c>
      <c r="D48" s="20">
        <v>1919.54</v>
      </c>
      <c r="E48" s="20">
        <v>119.69</v>
      </c>
      <c r="G48" s="6"/>
      <c r="I48" s="87">
        <v>1982.51</v>
      </c>
    </row>
    <row r="49" spans="1:9" ht="21" customHeight="1">
      <c r="A49">
        <f t="shared" si="1"/>
        <v>5</v>
      </c>
      <c r="B49" s="21" t="str">
        <f>'[1]202021 Parishes'!B43</f>
        <v xml:space="preserve"> Eye </v>
      </c>
      <c r="C49" s="20">
        <v>146850</v>
      </c>
      <c r="D49" s="20">
        <v>845.03</v>
      </c>
      <c r="E49" s="20">
        <v>173.78</v>
      </c>
      <c r="G49" s="6"/>
      <c r="I49" s="87">
        <v>911.3</v>
      </c>
    </row>
    <row r="50" spans="1:9" ht="21" customHeight="1">
      <c r="A50">
        <f t="shared" si="1"/>
        <v>6</v>
      </c>
      <c r="B50" s="21" t="str">
        <f>'[1]202021 Parishes'!B44</f>
        <v xml:space="preserve"> Felsham </v>
      </c>
      <c r="C50" s="20">
        <v>7000</v>
      </c>
      <c r="D50" s="20">
        <v>183.56</v>
      </c>
      <c r="E50" s="20">
        <v>38.130000000000003</v>
      </c>
      <c r="G50" s="6"/>
      <c r="I50" s="87">
        <v>184.42</v>
      </c>
    </row>
    <row r="51" spans="1:9" ht="21" customHeight="1">
      <c r="A51">
        <f t="shared" si="1"/>
        <v>7</v>
      </c>
      <c r="B51" s="21" t="str">
        <f>'[1]202021 Parishes'!B45</f>
        <v xml:space="preserve"> Finningham </v>
      </c>
      <c r="C51" s="20">
        <v>10025</v>
      </c>
      <c r="D51" s="20">
        <v>218.94</v>
      </c>
      <c r="E51" s="20">
        <v>45.79</v>
      </c>
      <c r="G51" s="6"/>
      <c r="I51" s="87">
        <v>226.87</v>
      </c>
    </row>
    <row r="52" spans="1:9" ht="21" customHeight="1">
      <c r="A52">
        <f t="shared" si="1"/>
        <v>8</v>
      </c>
      <c r="B52" s="21" t="str">
        <f>'[1]202021 Parishes'!B46</f>
        <v xml:space="preserve"> Flowton </v>
      </c>
      <c r="C52" s="20">
        <v>0</v>
      </c>
      <c r="D52" s="20">
        <v>49.23</v>
      </c>
      <c r="E52" s="20">
        <v>0</v>
      </c>
      <c r="G52" s="6"/>
      <c r="I52" s="87">
        <v>50.78</v>
      </c>
    </row>
    <row r="53" spans="1:9" ht="21" customHeight="1">
      <c r="A53">
        <f t="shared" si="1"/>
        <v>9</v>
      </c>
      <c r="B53" s="21" t="str">
        <f>'[1]202021 Parishes'!B47</f>
        <v xml:space="preserve"> Framsden </v>
      </c>
      <c r="C53" s="20">
        <v>10322</v>
      </c>
      <c r="D53" s="20">
        <v>143.34</v>
      </c>
      <c r="E53" s="20">
        <v>72.010000000000005</v>
      </c>
      <c r="G53" s="6"/>
      <c r="I53" s="87">
        <v>143.31</v>
      </c>
    </row>
    <row r="54" spans="1:9" ht="21" customHeight="1">
      <c r="A54">
        <f t="shared" si="1"/>
        <v>10</v>
      </c>
      <c r="B54" s="21" t="str">
        <f>'[1]202021 Parishes'!B48</f>
        <v xml:space="preserve"> Fressingfield </v>
      </c>
      <c r="C54" s="20">
        <v>36845</v>
      </c>
      <c r="D54" s="20">
        <v>442.26</v>
      </c>
      <c r="E54" s="20">
        <v>83.31</v>
      </c>
      <c r="G54" s="6"/>
      <c r="I54" s="87">
        <v>453.72</v>
      </c>
    </row>
    <row r="55" spans="1:9" ht="21" customHeight="1">
      <c r="A55">
        <f t="shared" si="1"/>
        <v>11</v>
      </c>
      <c r="B55" s="21" t="str">
        <f>'[1]202021 Parishes'!B49</f>
        <v xml:space="preserve"> Gedding </v>
      </c>
      <c r="C55" s="20">
        <v>1045</v>
      </c>
      <c r="D55" s="20">
        <v>51.52</v>
      </c>
      <c r="E55" s="20">
        <v>20.28</v>
      </c>
      <c r="G55" s="6"/>
      <c r="I55" s="87">
        <v>55.65</v>
      </c>
    </row>
    <row r="56" spans="1:9" ht="21" customHeight="1">
      <c r="A56">
        <f t="shared" si="1"/>
        <v>12</v>
      </c>
      <c r="B56" s="21" t="str">
        <f>'[1]202021 Parishes'!B50</f>
        <v xml:space="preserve"> Gipping</v>
      </c>
      <c r="C56" s="20">
        <v>1844.93</v>
      </c>
      <c r="D56" s="20">
        <v>26.98</v>
      </c>
      <c r="E56" s="20">
        <v>68.38</v>
      </c>
      <c r="G56" s="6"/>
      <c r="I56" s="87">
        <v>27.38</v>
      </c>
    </row>
    <row r="57" spans="1:9" ht="21" customHeight="1">
      <c r="A57">
        <f t="shared" si="1"/>
        <v>13</v>
      </c>
      <c r="B57" s="21" t="str">
        <f>'[1]202021 Parishes'!B51</f>
        <v xml:space="preserve"> Gislingham </v>
      </c>
      <c r="C57" s="20">
        <v>15000</v>
      </c>
      <c r="D57" s="20">
        <v>475.13</v>
      </c>
      <c r="E57" s="20">
        <v>31.57</v>
      </c>
      <c r="G57" s="6"/>
      <c r="I57" s="87">
        <v>485.2</v>
      </c>
    </row>
    <row r="58" spans="1:9" ht="21" customHeight="1">
      <c r="A58">
        <f t="shared" si="1"/>
        <v>14</v>
      </c>
      <c r="B58" s="21" t="str">
        <f>'[1]202021 Parishes'!B52</f>
        <v xml:space="preserve"> Gosbeck </v>
      </c>
      <c r="C58" s="20">
        <v>1500</v>
      </c>
      <c r="D58" s="20">
        <v>88.5</v>
      </c>
      <c r="E58" s="20">
        <v>16.95</v>
      </c>
      <c r="G58" s="6"/>
      <c r="I58" s="87">
        <v>89.82</v>
      </c>
    </row>
    <row r="59" spans="1:9" ht="21" customHeight="1">
      <c r="A59">
        <f t="shared" si="1"/>
        <v>15</v>
      </c>
      <c r="B59" s="21" t="str">
        <f>'[1]202021 Parishes'!B53</f>
        <v xml:space="preserve"> Great Ashfield </v>
      </c>
      <c r="C59" s="20">
        <v>2994</v>
      </c>
      <c r="D59" s="20">
        <v>155.65</v>
      </c>
      <c r="E59" s="20">
        <v>19.239999999999998</v>
      </c>
      <c r="G59" s="6"/>
      <c r="I59" s="87">
        <v>158.07</v>
      </c>
    </row>
    <row r="60" spans="1:9" ht="21" customHeight="1">
      <c r="A60">
        <f t="shared" si="1"/>
        <v>16</v>
      </c>
      <c r="B60" s="21" t="str">
        <f>'[1]202021 Parishes'!B54</f>
        <v xml:space="preserve"> Great Blakenham </v>
      </c>
      <c r="C60" s="20">
        <v>52500</v>
      </c>
      <c r="D60" s="20">
        <v>859.36</v>
      </c>
      <c r="E60" s="20">
        <v>61.09</v>
      </c>
      <c r="G60" s="6"/>
      <c r="I60" s="87">
        <v>859.04</v>
      </c>
    </row>
    <row r="61" spans="1:9" ht="21" customHeight="1">
      <c r="A61">
        <f t="shared" si="1"/>
        <v>17</v>
      </c>
      <c r="B61" s="21" t="str">
        <f>'[1]202021 Parishes'!B55</f>
        <v xml:space="preserve"> Great Bricett </v>
      </c>
      <c r="C61" s="20">
        <v>11900</v>
      </c>
      <c r="D61" s="20">
        <v>221.64</v>
      </c>
      <c r="E61" s="20">
        <v>53.69</v>
      </c>
      <c r="G61" s="6"/>
      <c r="I61" s="87">
        <v>219.19</v>
      </c>
    </row>
    <row r="62" spans="1:9" ht="21" customHeight="1">
      <c r="A62">
        <f t="shared" si="1"/>
        <v>18</v>
      </c>
      <c r="B62" s="21" t="str">
        <f>'[1]202021 Parishes'!B56</f>
        <v xml:space="preserve"> Great Finborough </v>
      </c>
      <c r="C62" s="20">
        <v>16342</v>
      </c>
      <c r="D62" s="20">
        <v>336.51</v>
      </c>
      <c r="E62" s="20">
        <v>48.56</v>
      </c>
      <c r="G62" s="6"/>
      <c r="I62" s="87">
        <v>348.96</v>
      </c>
    </row>
    <row r="63" spans="1:9" ht="21" customHeight="1">
      <c r="A63">
        <f t="shared" si="1"/>
        <v>19</v>
      </c>
      <c r="B63" s="21" t="str">
        <f>'[1]202021 Parishes'!B57</f>
        <v xml:space="preserve"> Harleston </v>
      </c>
      <c r="C63" s="20">
        <v>2060</v>
      </c>
      <c r="D63" s="20">
        <v>69.64</v>
      </c>
      <c r="E63" s="20">
        <v>29.58</v>
      </c>
      <c r="G63" s="6"/>
      <c r="I63" s="87">
        <v>75.23</v>
      </c>
    </row>
    <row r="64" spans="1:9" ht="21" customHeight="1">
      <c r="A64">
        <f t="shared" si="1"/>
        <v>20</v>
      </c>
      <c r="B64" s="21" t="str">
        <f>'[1]202021 Parishes'!B58</f>
        <v xml:space="preserve"> Haughley </v>
      </c>
      <c r="C64" s="20">
        <v>58554</v>
      </c>
      <c r="D64" s="20">
        <v>709.2</v>
      </c>
      <c r="E64" s="20">
        <v>82.56</v>
      </c>
      <c r="G64" s="6"/>
      <c r="I64" s="87">
        <v>719.86</v>
      </c>
    </row>
    <row r="65" spans="1:9" ht="21" customHeight="1">
      <c r="A65">
        <f t="shared" si="1"/>
        <v>21</v>
      </c>
      <c r="B65" s="21" t="str">
        <f>'[1]202021 Parishes'!B59</f>
        <v xml:space="preserve"> Helmingham </v>
      </c>
      <c r="C65" s="20">
        <v>2750</v>
      </c>
      <c r="D65" s="20">
        <v>68.08</v>
      </c>
      <c r="E65" s="20">
        <v>40.39</v>
      </c>
      <c r="G65" s="6"/>
      <c r="I65" s="87">
        <v>72.349999999999994</v>
      </c>
    </row>
    <row r="66" spans="1:9" ht="21" customHeight="1">
      <c r="A66">
        <f t="shared" si="1"/>
        <v>22</v>
      </c>
      <c r="B66" s="21" t="str">
        <f>'[1]202021 Parishes'!B60</f>
        <v xml:space="preserve"> Hemingstone </v>
      </c>
      <c r="C66" s="20">
        <v>5112.71</v>
      </c>
      <c r="D66" s="20">
        <v>106.18</v>
      </c>
      <c r="E66" s="20">
        <v>48.15</v>
      </c>
      <c r="G66" s="6"/>
      <c r="I66" s="87">
        <v>110.48</v>
      </c>
    </row>
    <row r="67" spans="1:9" ht="21" customHeight="1">
      <c r="A67">
        <f t="shared" si="1"/>
        <v>23</v>
      </c>
      <c r="B67" s="21" t="str">
        <f>'[1]202021 Parishes'!B61</f>
        <v xml:space="preserve"> Henley </v>
      </c>
      <c r="C67" s="20">
        <v>12242</v>
      </c>
      <c r="D67" s="20">
        <v>237.28</v>
      </c>
      <c r="E67" s="20">
        <v>51.59</v>
      </c>
      <c r="G67" s="6"/>
      <c r="I67" s="87">
        <v>236.66</v>
      </c>
    </row>
    <row r="68" spans="1:9" ht="21" customHeight="1">
      <c r="A68">
        <f t="shared" si="1"/>
        <v>24</v>
      </c>
      <c r="B68" s="21" t="str">
        <f>'[1]202021 Parishes'!B62</f>
        <v xml:space="preserve"> Hessett </v>
      </c>
      <c r="C68" s="20">
        <v>12568.2</v>
      </c>
      <c r="D68" s="20">
        <v>210.46</v>
      </c>
      <c r="E68" s="20">
        <v>59.72</v>
      </c>
      <c r="G68" s="6"/>
      <c r="I68" s="87">
        <v>216.54</v>
      </c>
    </row>
    <row r="69" spans="1:9" ht="21" customHeight="1">
      <c r="A69">
        <f t="shared" si="1"/>
        <v>25</v>
      </c>
      <c r="B69" s="21" t="str">
        <f>'[1]202021 Parishes'!B63</f>
        <v xml:space="preserve"> Hinderclay </v>
      </c>
      <c r="C69" s="20">
        <v>6000</v>
      </c>
      <c r="D69" s="20">
        <v>129.31</v>
      </c>
      <c r="E69" s="20">
        <v>46.4</v>
      </c>
      <c r="G69" s="6"/>
      <c r="I69" s="87">
        <v>139</v>
      </c>
    </row>
    <row r="70" spans="1:9" ht="21" customHeight="1">
      <c r="A70">
        <f t="shared" si="1"/>
        <v>26</v>
      </c>
      <c r="B70" s="21" t="str">
        <f>'[1]202021 Parishes'!B64</f>
        <v xml:space="preserve"> Horham</v>
      </c>
      <c r="C70" s="20">
        <v>2587.0700000000002</v>
      </c>
      <c r="D70" s="20">
        <v>128.56</v>
      </c>
      <c r="E70" s="20">
        <v>20.12</v>
      </c>
      <c r="G70" s="6"/>
      <c r="I70" s="87">
        <v>130.07</v>
      </c>
    </row>
    <row r="71" spans="1:9" ht="21" customHeight="1">
      <c r="A71">
        <f t="shared" si="1"/>
        <v>27</v>
      </c>
      <c r="B71" s="21" t="str">
        <f>'[1]202021 Parishes'!B65</f>
        <v xml:space="preserve"> Hoxne </v>
      </c>
      <c r="C71" s="20">
        <v>14700</v>
      </c>
      <c r="D71" s="20">
        <v>373.45</v>
      </c>
      <c r="E71" s="20">
        <v>39.36</v>
      </c>
      <c r="G71" s="6"/>
      <c r="I71" s="87">
        <v>392.25</v>
      </c>
    </row>
    <row r="72" spans="1:9" ht="21" customHeight="1">
      <c r="A72">
        <f t="shared" si="1"/>
        <v>28</v>
      </c>
      <c r="B72" s="21" t="str">
        <f>'[1]202021 Parishes'!B66</f>
        <v xml:space="preserve"> Hunston </v>
      </c>
      <c r="C72" s="20">
        <v>0</v>
      </c>
      <c r="D72" s="20">
        <v>56.26</v>
      </c>
      <c r="E72" s="20">
        <v>0</v>
      </c>
      <c r="G72" s="6"/>
      <c r="I72" s="87">
        <v>55.22</v>
      </c>
    </row>
    <row r="73" spans="1:9" ht="21" customHeight="1">
      <c r="A73">
        <f t="shared" si="1"/>
        <v>29</v>
      </c>
      <c r="B73" s="21" t="str">
        <f>'[1]202021 Parishes'!B67</f>
        <v xml:space="preserve"> Kenton </v>
      </c>
      <c r="C73" s="20">
        <v>1600</v>
      </c>
      <c r="D73" s="20">
        <v>100.07</v>
      </c>
      <c r="E73" s="20">
        <v>15.99</v>
      </c>
      <c r="G73" s="6"/>
      <c r="I73" s="87">
        <v>101.83</v>
      </c>
    </row>
    <row r="74" spans="1:9" ht="21" customHeight="1">
      <c r="A74">
        <f t="shared" si="1"/>
        <v>30</v>
      </c>
      <c r="B74" s="21" t="str">
        <f>'[1]202021 Parishes'!B68</f>
        <v xml:space="preserve"> Langham </v>
      </c>
      <c r="C74" s="20">
        <v>0</v>
      </c>
      <c r="D74" s="20">
        <v>43.56</v>
      </c>
      <c r="E74" s="20">
        <v>0</v>
      </c>
      <c r="G74" s="6"/>
      <c r="I74" s="87">
        <v>45.17</v>
      </c>
    </row>
    <row r="75" spans="1:9" ht="21" customHeight="1">
      <c r="A75">
        <f t="shared" si="1"/>
        <v>31</v>
      </c>
      <c r="B75" s="21" t="str">
        <f>'[1]202021 Parishes'!B69</f>
        <v xml:space="preserve"> Laxfield </v>
      </c>
      <c r="C75" s="20">
        <v>46357</v>
      </c>
      <c r="D75" s="20">
        <v>470.69</v>
      </c>
      <c r="E75" s="20">
        <v>98.49</v>
      </c>
      <c r="G75" s="6"/>
      <c r="I75" s="87">
        <v>492.39</v>
      </c>
    </row>
    <row r="76" spans="1:9" ht="21" customHeight="1">
      <c r="A76">
        <f t="shared" si="1"/>
        <v>32</v>
      </c>
      <c r="B76" s="21" t="str">
        <f>'[1]202021 Parishes'!B70</f>
        <v xml:space="preserve"> Little Blakenham </v>
      </c>
      <c r="C76" s="20">
        <v>7660</v>
      </c>
      <c r="D76" s="20">
        <v>109.29</v>
      </c>
      <c r="E76" s="20">
        <v>70.09</v>
      </c>
      <c r="G76" s="6"/>
      <c r="I76" s="87">
        <v>114.4</v>
      </c>
    </row>
    <row r="77" spans="1:9" ht="21" customHeight="1">
      <c r="A77">
        <f t="shared" si="1"/>
        <v>33</v>
      </c>
      <c r="B77" s="21" t="str">
        <f>'[1]202021 Parishes'!B71</f>
        <v xml:space="preserve"> Little Finborough </v>
      </c>
      <c r="C77" s="20">
        <v>0</v>
      </c>
      <c r="D77" s="20">
        <v>25.8</v>
      </c>
      <c r="E77" s="20">
        <v>0</v>
      </c>
      <c r="G77" s="6"/>
      <c r="I77" s="87">
        <v>27.01</v>
      </c>
    </row>
    <row r="78" spans="1:9" ht="21" customHeight="1">
      <c r="A78">
        <f t="shared" si="1"/>
        <v>34</v>
      </c>
      <c r="B78" s="21" t="str">
        <f>'[1]202021 Parishes'!B72</f>
        <v xml:space="preserve"> Mellis </v>
      </c>
      <c r="C78" s="20">
        <v>8695</v>
      </c>
      <c r="D78" s="20">
        <v>213.3</v>
      </c>
      <c r="E78" s="20">
        <v>40.76</v>
      </c>
      <c r="G78" s="6"/>
      <c r="I78" s="87">
        <v>221.01</v>
      </c>
    </row>
    <row r="79" spans="1:9" ht="21" customHeight="1">
      <c r="A79">
        <f t="shared" ref="A79:A107" si="2">A78+1</f>
        <v>35</v>
      </c>
      <c r="B79" s="21" t="str">
        <f>'[1]202021 Parishes'!B73</f>
        <v xml:space="preserve"> Mendham </v>
      </c>
      <c r="C79" s="20">
        <v>7000</v>
      </c>
      <c r="D79" s="20">
        <v>181.53</v>
      </c>
      <c r="E79" s="20">
        <v>38.56</v>
      </c>
      <c r="G79" s="6"/>
      <c r="I79" s="87">
        <v>186.02</v>
      </c>
    </row>
    <row r="80" spans="1:9" ht="21" customHeight="1">
      <c r="A80">
        <f t="shared" si="2"/>
        <v>36</v>
      </c>
      <c r="B80" s="21" t="str">
        <f>'[1]202021 Parishes'!B74</f>
        <v xml:space="preserve"> Mendlesham </v>
      </c>
      <c r="C80" s="20">
        <v>53601</v>
      </c>
      <c r="D80" s="20">
        <v>569.88</v>
      </c>
      <c r="E80" s="20">
        <v>94.06</v>
      </c>
      <c r="G80" s="6"/>
      <c r="I80" s="87">
        <v>602.99</v>
      </c>
    </row>
    <row r="81" spans="1:9" ht="21" customHeight="1">
      <c r="A81">
        <f t="shared" si="2"/>
        <v>37</v>
      </c>
      <c r="B81" s="21" t="str">
        <f>'[1]202021 Parishes'!B75</f>
        <v xml:space="preserve"> Metfield </v>
      </c>
      <c r="C81" s="20">
        <v>7000</v>
      </c>
      <c r="D81" s="20">
        <v>176.68</v>
      </c>
      <c r="E81" s="20">
        <v>39.619999999999997</v>
      </c>
      <c r="G81" s="6"/>
      <c r="I81" s="87">
        <v>187.02</v>
      </c>
    </row>
    <row r="82" spans="1:9" ht="21" customHeight="1">
      <c r="A82">
        <f t="shared" si="2"/>
        <v>38</v>
      </c>
      <c r="B82" s="21" t="str">
        <f>'[1]202021 Parishes'!B76</f>
        <v xml:space="preserve"> Mickfield</v>
      </c>
      <c r="C82" s="20">
        <v>7000</v>
      </c>
      <c r="D82" s="20">
        <v>91.56</v>
      </c>
      <c r="E82" s="20">
        <v>76.45</v>
      </c>
      <c r="G82" s="6"/>
      <c r="I82" s="87">
        <v>91.29</v>
      </c>
    </row>
    <row r="83" spans="1:9" ht="21" customHeight="1">
      <c r="A83">
        <f t="shared" si="2"/>
        <v>39</v>
      </c>
      <c r="B83" s="21" t="str">
        <f>'[1]202021 Parishes'!B77</f>
        <v xml:space="preserve"> Monk Soham </v>
      </c>
      <c r="C83" s="20">
        <v>3150</v>
      </c>
      <c r="D83" s="20">
        <v>78.849999999999994</v>
      </c>
      <c r="E83" s="20">
        <v>39.950000000000003</v>
      </c>
      <c r="G83" s="6"/>
      <c r="I83" s="87">
        <v>79.19</v>
      </c>
    </row>
    <row r="84" spans="1:9" ht="21" customHeight="1">
      <c r="A84">
        <f t="shared" si="2"/>
        <v>40</v>
      </c>
      <c r="B84" s="21" t="str">
        <f>'[1]202021 Parishes'!B78</f>
        <v xml:space="preserve"> Needham Market </v>
      </c>
      <c r="C84" s="20">
        <v>161909.19</v>
      </c>
      <c r="D84" s="20">
        <v>1820.55</v>
      </c>
      <c r="E84" s="20">
        <v>88.93</v>
      </c>
      <c r="G84" s="6"/>
      <c r="I84" s="87">
        <v>1923.03</v>
      </c>
    </row>
    <row r="85" spans="1:9" ht="21" customHeight="1">
      <c r="A85">
        <f t="shared" si="2"/>
        <v>41</v>
      </c>
      <c r="B85" s="21" t="str">
        <f>'[1]202021 Parishes'!B79</f>
        <v xml:space="preserve"> Nettlestead </v>
      </c>
      <c r="C85" s="20">
        <v>0</v>
      </c>
      <c r="D85" s="20">
        <v>39.28</v>
      </c>
      <c r="E85" s="20">
        <v>0</v>
      </c>
      <c r="G85" s="6"/>
      <c r="I85" s="87">
        <v>39.880000000000003</v>
      </c>
    </row>
    <row r="86" spans="1:9" ht="21" customHeight="1">
      <c r="A86">
        <f t="shared" si="2"/>
        <v>42</v>
      </c>
      <c r="B86" s="21" t="str">
        <f>'[1]202021 Parishes'!B80</f>
        <v xml:space="preserve"> Norton </v>
      </c>
      <c r="C86" s="20">
        <v>39000</v>
      </c>
      <c r="D86" s="20">
        <v>467.3</v>
      </c>
      <c r="E86" s="20">
        <v>83.46</v>
      </c>
      <c r="G86" s="6"/>
      <c r="I86" s="87">
        <v>475.91</v>
      </c>
    </row>
    <row r="87" spans="1:9" ht="21" customHeight="1">
      <c r="A87">
        <f t="shared" si="2"/>
        <v>43</v>
      </c>
      <c r="B87" s="21" t="str">
        <f>'[1]202021 Parishes'!B81</f>
        <v xml:space="preserve"> Occold </v>
      </c>
      <c r="C87" s="20">
        <v>8800</v>
      </c>
      <c r="D87" s="20">
        <v>207.41</v>
      </c>
      <c r="E87" s="20">
        <v>42.43</v>
      </c>
      <c r="G87" s="6"/>
      <c r="I87" s="88">
        <v>212.91</v>
      </c>
    </row>
    <row r="88" spans="1:9" ht="21" customHeight="1">
      <c r="A88">
        <f t="shared" si="2"/>
        <v>44</v>
      </c>
      <c r="B88" s="21" t="str">
        <f>'[1]202021 Parishes'!B82</f>
        <v xml:space="preserve"> Offton </v>
      </c>
      <c r="C88" s="20">
        <v>6826.25</v>
      </c>
      <c r="D88" s="20">
        <v>154.44999999999999</v>
      </c>
      <c r="E88" s="20">
        <v>44.2</v>
      </c>
      <c r="G88" s="6"/>
      <c r="I88" s="88">
        <v>162.26</v>
      </c>
    </row>
    <row r="89" spans="1:9" ht="21" customHeight="1">
      <c r="A89">
        <f t="shared" si="2"/>
        <v>45</v>
      </c>
      <c r="B89" s="21" t="str">
        <f>'[1]202021 Parishes'!B83</f>
        <v xml:space="preserve"> Old Newton with Dagworth</v>
      </c>
      <c r="C89" s="20">
        <v>29666.59</v>
      </c>
      <c r="D89" s="20">
        <v>433.84</v>
      </c>
      <c r="E89" s="20">
        <v>68.38</v>
      </c>
      <c r="G89" s="6"/>
      <c r="I89" s="88">
        <v>495.32</v>
      </c>
    </row>
    <row r="90" spans="1:9" ht="21" customHeight="1">
      <c r="A90">
        <f t="shared" si="2"/>
        <v>46</v>
      </c>
      <c r="B90" s="21" t="str">
        <f>'[1]202021 Parishes'!B84</f>
        <v xml:space="preserve"> Onehouse </v>
      </c>
      <c r="C90" s="20">
        <v>23028</v>
      </c>
      <c r="D90" s="20">
        <v>467.37</v>
      </c>
      <c r="E90" s="20">
        <v>49.27</v>
      </c>
      <c r="G90" s="6"/>
      <c r="I90" s="88">
        <v>537.20000000000005</v>
      </c>
    </row>
    <row r="91" spans="1:9" ht="21" customHeight="1">
      <c r="A91">
        <f t="shared" si="2"/>
        <v>47</v>
      </c>
      <c r="B91" s="21" t="str">
        <f>'[1]202021 Parishes'!B85</f>
        <v xml:space="preserve"> Palgrave </v>
      </c>
      <c r="C91" s="20">
        <v>21376</v>
      </c>
      <c r="D91" s="20">
        <v>402.23</v>
      </c>
      <c r="E91" s="20">
        <v>53.14</v>
      </c>
      <c r="G91" s="6"/>
      <c r="I91" s="88">
        <v>406.12</v>
      </c>
    </row>
    <row r="92" spans="1:9" ht="21" customHeight="1">
      <c r="A92">
        <f t="shared" si="2"/>
        <v>48</v>
      </c>
      <c r="B92" s="21" t="str">
        <f>'[1]202021 Parishes'!B86</f>
        <v xml:space="preserve"> Pettaugh </v>
      </c>
      <c r="C92" s="20">
        <v>2750</v>
      </c>
      <c r="D92" s="20">
        <v>86.58</v>
      </c>
      <c r="E92" s="20">
        <v>31.76</v>
      </c>
      <c r="G92" s="6"/>
      <c r="I92" s="88">
        <v>89.15</v>
      </c>
    </row>
    <row r="93" spans="1:9" ht="21" customHeight="1">
      <c r="A93">
        <f t="shared" si="2"/>
        <v>49</v>
      </c>
      <c r="B93" s="21" t="str">
        <f>'[1]202021 Parishes'!B87</f>
        <v xml:space="preserve"> Rattlesden </v>
      </c>
      <c r="C93" s="20">
        <v>22338</v>
      </c>
      <c r="D93" s="20">
        <v>421.51</v>
      </c>
      <c r="E93" s="20">
        <v>53</v>
      </c>
      <c r="G93" s="6"/>
      <c r="I93" s="88">
        <v>423.91</v>
      </c>
    </row>
    <row r="94" spans="1:9" ht="21" customHeight="1">
      <c r="A94">
        <f t="shared" si="2"/>
        <v>50</v>
      </c>
      <c r="B94" s="21" t="str">
        <f>'[1]202021 Parishes'!B88</f>
        <v xml:space="preserve"> Redgrave </v>
      </c>
      <c r="C94" s="20">
        <v>25252.16</v>
      </c>
      <c r="D94" s="20">
        <v>277.14999999999998</v>
      </c>
      <c r="E94" s="20">
        <v>91.11</v>
      </c>
      <c r="G94" s="6"/>
      <c r="I94" s="88">
        <v>286.39</v>
      </c>
    </row>
    <row r="95" spans="1:9" ht="21" customHeight="1">
      <c r="A95">
        <f t="shared" si="2"/>
        <v>51</v>
      </c>
      <c r="B95" s="21" t="str">
        <f>'[1]202021 Parishes'!B89</f>
        <v xml:space="preserve"> Redlingfield </v>
      </c>
      <c r="C95" s="20">
        <v>0</v>
      </c>
      <c r="D95" s="20">
        <v>53.08</v>
      </c>
      <c r="E95" s="20">
        <v>0</v>
      </c>
      <c r="G95" s="6"/>
      <c r="I95" s="88">
        <v>57.77</v>
      </c>
    </row>
    <row r="96" spans="1:9" ht="21" customHeight="1">
      <c r="A96">
        <f t="shared" si="2"/>
        <v>52</v>
      </c>
      <c r="B96" s="21" t="str">
        <f>'[1]202021 Parishes'!B90</f>
        <v xml:space="preserve"> Rickinghall Inferior </v>
      </c>
      <c r="C96" s="20">
        <v>11506.36</v>
      </c>
      <c r="D96" s="20">
        <v>169.65</v>
      </c>
      <c r="E96" s="20">
        <v>67.819999999999993</v>
      </c>
      <c r="G96" s="6"/>
      <c r="I96" s="88">
        <v>173.84</v>
      </c>
    </row>
    <row r="97" spans="1:9" ht="21" customHeight="1">
      <c r="A97">
        <f t="shared" si="2"/>
        <v>53</v>
      </c>
      <c r="B97" s="21" t="str">
        <f>'[1]202021 Parishes'!B91</f>
        <v xml:space="preserve"> Rickinghall Superior</v>
      </c>
      <c r="C97" s="20">
        <v>22793.64</v>
      </c>
      <c r="D97" s="20">
        <v>336.07</v>
      </c>
      <c r="E97" s="20">
        <v>67.819999999999993</v>
      </c>
      <c r="G97" s="6"/>
      <c r="I97" s="88">
        <v>341.68</v>
      </c>
    </row>
    <row r="98" spans="1:9" ht="21" customHeight="1">
      <c r="A98">
        <f t="shared" si="2"/>
        <v>54</v>
      </c>
      <c r="B98" s="21" t="str">
        <f>'[1]202021 Parishes'!B92</f>
        <v xml:space="preserve"> Ringshall </v>
      </c>
      <c r="C98" s="20">
        <v>9683</v>
      </c>
      <c r="D98" s="20">
        <v>264.8</v>
      </c>
      <c r="E98" s="20">
        <v>36.57</v>
      </c>
      <c r="G98" s="6"/>
      <c r="I98" s="88">
        <v>264.33</v>
      </c>
    </row>
    <row r="99" spans="1:9" ht="21" customHeight="1">
      <c r="A99">
        <f t="shared" si="2"/>
        <v>55</v>
      </c>
      <c r="B99" s="21" t="str">
        <f>'[1]202021 Parishes'!B93</f>
        <v xml:space="preserve"> Rishangles</v>
      </c>
      <c r="C99" s="20">
        <v>0</v>
      </c>
      <c r="D99" s="20">
        <v>41.36</v>
      </c>
      <c r="E99" s="20">
        <v>0</v>
      </c>
      <c r="G99" s="6"/>
      <c r="I99" s="88">
        <v>42.21</v>
      </c>
    </row>
    <row r="100" spans="1:9" ht="21" customHeight="1">
      <c r="A100">
        <f t="shared" si="2"/>
        <v>56</v>
      </c>
      <c r="B100" s="21" t="str">
        <f>'[1]202021 Parishes'!B94</f>
        <v xml:space="preserve"> Shelland </v>
      </c>
      <c r="C100" s="20">
        <v>100</v>
      </c>
      <c r="D100" s="20">
        <v>27.93</v>
      </c>
      <c r="E100" s="20">
        <v>3.58</v>
      </c>
      <c r="G100" s="6"/>
      <c r="I100" s="88">
        <v>26.73</v>
      </c>
    </row>
    <row r="101" spans="1:9" ht="21" customHeight="1">
      <c r="A101">
        <f t="shared" si="2"/>
        <v>57</v>
      </c>
      <c r="B101" s="21" t="str">
        <f>'[1]202021 Parishes'!B95</f>
        <v xml:space="preserve"> Somersham </v>
      </c>
      <c r="C101" s="20">
        <v>18442</v>
      </c>
      <c r="D101" s="20">
        <v>283.26</v>
      </c>
      <c r="E101" s="20">
        <v>65.11</v>
      </c>
      <c r="G101" s="6"/>
      <c r="I101" s="88">
        <v>281.83</v>
      </c>
    </row>
    <row r="102" spans="1:9" ht="21" customHeight="1">
      <c r="A102">
        <f t="shared" si="2"/>
        <v>58</v>
      </c>
      <c r="B102" s="21" t="str">
        <f>'[1]202021 Parishes'!B96</f>
        <v xml:space="preserve"> Southolt </v>
      </c>
      <c r="C102" s="20">
        <v>0</v>
      </c>
      <c r="D102" s="20">
        <v>29.78</v>
      </c>
      <c r="E102" s="20">
        <v>0</v>
      </c>
      <c r="G102" s="6"/>
      <c r="I102" s="88">
        <v>30.62</v>
      </c>
    </row>
    <row r="103" spans="1:9" ht="21" customHeight="1">
      <c r="A103">
        <f t="shared" si="2"/>
        <v>59</v>
      </c>
      <c r="B103" s="21" t="str">
        <f>'[1]202021 Parishes'!B97</f>
        <v xml:space="preserve"> Stoke Ash </v>
      </c>
      <c r="C103" s="20">
        <v>6773.92</v>
      </c>
      <c r="D103" s="20">
        <v>82.98</v>
      </c>
      <c r="E103" s="20">
        <v>81.63</v>
      </c>
      <c r="G103" s="6"/>
      <c r="I103" s="88">
        <v>87.64</v>
      </c>
    </row>
    <row r="104" spans="1:9" ht="21" customHeight="1">
      <c r="A104">
        <f t="shared" si="2"/>
        <v>60</v>
      </c>
      <c r="B104" s="21" t="str">
        <f>'[1]202021 Parishes'!B98</f>
        <v xml:space="preserve"> Stonham Aspal </v>
      </c>
      <c r="C104" s="20">
        <v>5500</v>
      </c>
      <c r="D104" s="20">
        <v>253.42</v>
      </c>
      <c r="E104" s="20">
        <v>21.7</v>
      </c>
      <c r="G104" s="6"/>
      <c r="I104" s="88">
        <v>274.33999999999997</v>
      </c>
    </row>
    <row r="105" spans="1:9" ht="21" customHeight="1">
      <c r="A105">
        <f t="shared" si="2"/>
        <v>61</v>
      </c>
      <c r="B105" s="21" t="str">
        <f>'[1]202021 Parishes'!B99</f>
        <v xml:space="preserve"> Stonham Parva </v>
      </c>
      <c r="C105" s="20">
        <v>7139</v>
      </c>
      <c r="D105" s="20">
        <v>142.94999999999999</v>
      </c>
      <c r="E105" s="20">
        <v>49.94</v>
      </c>
      <c r="G105" s="6"/>
      <c r="I105" s="88">
        <v>148.76</v>
      </c>
    </row>
    <row r="106" spans="1:9" ht="21" customHeight="1">
      <c r="A106">
        <f t="shared" si="2"/>
        <v>62</v>
      </c>
      <c r="B106" s="21" t="str">
        <f>'[1]202021 Parishes'!B100</f>
        <v xml:space="preserve"> Stowlangtoft </v>
      </c>
      <c r="C106" s="20">
        <v>3300</v>
      </c>
      <c r="D106" s="20">
        <v>91.41</v>
      </c>
      <c r="E106" s="20">
        <v>36.1</v>
      </c>
      <c r="G106" s="6"/>
      <c r="I106" s="88">
        <v>88.91</v>
      </c>
    </row>
    <row r="107" spans="1:9" ht="21" customHeight="1">
      <c r="A107">
        <f t="shared" si="2"/>
        <v>63</v>
      </c>
      <c r="B107" s="21" t="str">
        <f>'[1]202021 Parishes'!B101</f>
        <v xml:space="preserve"> Stowmarket </v>
      </c>
      <c r="C107" s="20">
        <v>1380558.66</v>
      </c>
      <c r="D107" s="20">
        <v>7019.63</v>
      </c>
      <c r="E107" s="20">
        <v>196.67</v>
      </c>
      <c r="G107" s="6"/>
      <c r="I107" s="88">
        <v>7143.15</v>
      </c>
    </row>
    <row r="108" spans="1:9" ht="21" customHeight="1">
      <c r="A108">
        <f>A107+1</f>
        <v>64</v>
      </c>
      <c r="B108" s="21" t="str">
        <f>'[1]202021 Parishes'!B102</f>
        <v xml:space="preserve"> Stowupland </v>
      </c>
      <c r="C108" s="20">
        <v>55925</v>
      </c>
      <c r="D108" s="20">
        <v>992.45</v>
      </c>
      <c r="E108" s="20">
        <v>56.35</v>
      </c>
      <c r="G108" s="6"/>
      <c r="I108" s="88">
        <v>1031</v>
      </c>
    </row>
    <row r="109" spans="1:9" ht="21" customHeight="1">
      <c r="A109">
        <f t="shared" ref="A109:A136" si="3">A108+1</f>
        <v>65</v>
      </c>
      <c r="B109" s="21" t="str">
        <f>'[1]202021 Parishes'!B103</f>
        <v xml:space="preserve"> Stradbroke </v>
      </c>
      <c r="C109" s="20">
        <v>45200</v>
      </c>
      <c r="D109" s="20">
        <v>633.47</v>
      </c>
      <c r="E109" s="20">
        <v>71.349999999999994</v>
      </c>
      <c r="G109" s="6"/>
      <c r="I109" s="88">
        <v>635.66999999999996</v>
      </c>
    </row>
    <row r="110" spans="1:9" ht="21" customHeight="1">
      <c r="A110">
        <f t="shared" si="3"/>
        <v>66</v>
      </c>
      <c r="B110" s="21" t="str">
        <f>'[1]202021 Parishes'!B104</f>
        <v xml:space="preserve"> Stuston </v>
      </c>
      <c r="C110" s="20">
        <v>650</v>
      </c>
      <c r="D110" s="20">
        <v>88.16</v>
      </c>
      <c r="E110" s="20">
        <v>7.37</v>
      </c>
      <c r="G110" s="6"/>
      <c r="I110" s="88">
        <v>92.64</v>
      </c>
    </row>
    <row r="111" spans="1:9" ht="21" customHeight="1">
      <c r="A111">
        <f t="shared" si="3"/>
        <v>67</v>
      </c>
      <c r="B111" s="21" t="str">
        <f>'[1]202021 Parishes'!B105</f>
        <v xml:space="preserve"> Syleham </v>
      </c>
      <c r="C111" s="20">
        <v>4200</v>
      </c>
      <c r="D111" s="20">
        <v>97.74</v>
      </c>
      <c r="E111" s="20">
        <v>42.97</v>
      </c>
      <c r="G111" s="6"/>
      <c r="I111" s="88">
        <v>105.12</v>
      </c>
    </row>
    <row r="112" spans="1:9" ht="21" customHeight="1">
      <c r="A112">
        <f t="shared" si="3"/>
        <v>68</v>
      </c>
      <c r="B112" s="21" t="str">
        <f>'[1]202021 Parishes'!B106</f>
        <v xml:space="preserve"> Tannington </v>
      </c>
      <c r="C112" s="20">
        <v>0</v>
      </c>
      <c r="D112" s="20">
        <v>42.82</v>
      </c>
      <c r="E112" s="20">
        <v>0</v>
      </c>
      <c r="G112" s="6"/>
      <c r="I112" s="89">
        <v>44.92</v>
      </c>
    </row>
    <row r="113" spans="1:9" ht="21" customHeight="1">
      <c r="A113">
        <f t="shared" si="3"/>
        <v>69</v>
      </c>
      <c r="B113" s="21" t="str">
        <f>'[1]202021 Parishes'!B107</f>
        <v xml:space="preserve"> Thorndon </v>
      </c>
      <c r="C113" s="20">
        <v>22500</v>
      </c>
      <c r="D113" s="20">
        <v>340.87</v>
      </c>
      <c r="E113" s="20">
        <v>66.010000000000005</v>
      </c>
      <c r="G113" s="6"/>
      <c r="I113" s="89">
        <v>343.77</v>
      </c>
    </row>
    <row r="114" spans="1:9" ht="21" customHeight="1">
      <c r="A114">
        <f t="shared" si="3"/>
        <v>70</v>
      </c>
      <c r="B114" s="21" t="str">
        <f>'[1]202021 Parishes'!B108</f>
        <v xml:space="preserve"> Thornham Magna </v>
      </c>
      <c r="C114" s="20">
        <v>1260</v>
      </c>
      <c r="D114" s="20">
        <v>85.55</v>
      </c>
      <c r="E114" s="20">
        <v>14.73</v>
      </c>
      <c r="G114" s="6"/>
      <c r="I114" s="89">
        <v>92.93</v>
      </c>
    </row>
    <row r="115" spans="1:9" ht="21" customHeight="1">
      <c r="A115">
        <f t="shared" si="3"/>
        <v>71</v>
      </c>
      <c r="B115" s="21" t="str">
        <f>'[1]202021 Parishes'!B109</f>
        <v xml:space="preserve"> Thornham Parva </v>
      </c>
      <c r="C115" s="20">
        <v>300</v>
      </c>
      <c r="D115" s="20">
        <v>28.13</v>
      </c>
      <c r="E115" s="20">
        <v>10.66</v>
      </c>
      <c r="G115" s="6"/>
      <c r="I115" s="89">
        <v>30.25</v>
      </c>
    </row>
    <row r="116" spans="1:9" ht="21" customHeight="1">
      <c r="A116">
        <f t="shared" si="3"/>
        <v>72</v>
      </c>
      <c r="B116" s="21" t="str">
        <f>'[1]202021 Parishes'!B110</f>
        <v xml:space="preserve"> Thrandeston </v>
      </c>
      <c r="C116" s="20">
        <v>3500</v>
      </c>
      <c r="D116" s="20">
        <v>73.11</v>
      </c>
      <c r="E116" s="20">
        <v>47.87</v>
      </c>
      <c r="G116" s="6"/>
      <c r="I116" s="89">
        <v>73.849999999999994</v>
      </c>
    </row>
    <row r="117" spans="1:9" ht="21" customHeight="1">
      <c r="A117">
        <f t="shared" si="3"/>
        <v>73</v>
      </c>
      <c r="B117" s="21" t="str">
        <f>'[1]202021 Parishes'!B111</f>
        <v xml:space="preserve"> Thurston </v>
      </c>
      <c r="C117" s="20">
        <v>177360</v>
      </c>
      <c r="D117" s="20">
        <v>1766.96</v>
      </c>
      <c r="E117" s="20">
        <v>100.38</v>
      </c>
      <c r="G117" s="6"/>
      <c r="I117" s="89">
        <v>1861.37</v>
      </c>
    </row>
    <row r="118" spans="1:9" ht="21" customHeight="1">
      <c r="A118">
        <f t="shared" si="3"/>
        <v>74</v>
      </c>
      <c r="B118" s="21" t="str">
        <f>'[1]202021 Parishes'!B112</f>
        <v>Thwaite</v>
      </c>
      <c r="C118" s="20">
        <v>5262.08</v>
      </c>
      <c r="D118" s="20">
        <v>64.459999999999994</v>
      </c>
      <c r="E118" s="20">
        <v>81.63</v>
      </c>
      <c r="G118" s="6"/>
      <c r="I118" s="89">
        <v>63.93</v>
      </c>
    </row>
    <row r="119" spans="1:9" ht="21" customHeight="1">
      <c r="A119">
        <f t="shared" si="3"/>
        <v>75</v>
      </c>
      <c r="B119" s="21" t="str">
        <f>'[1]202021 Parishes'!B113</f>
        <v xml:space="preserve"> Tostock </v>
      </c>
      <c r="C119" s="20">
        <v>12323</v>
      </c>
      <c r="D119" s="20">
        <v>230.85</v>
      </c>
      <c r="E119" s="20">
        <v>53.38</v>
      </c>
      <c r="G119" s="6"/>
      <c r="I119" s="89">
        <v>233.47</v>
      </c>
    </row>
    <row r="120" spans="1:9" ht="21" customHeight="1">
      <c r="A120">
        <f t="shared" si="3"/>
        <v>76</v>
      </c>
      <c r="B120" s="21" t="str">
        <f>'[1]202021 Parishes'!B114</f>
        <v xml:space="preserve"> Walsham-le-Willows </v>
      </c>
      <c r="C120" s="20">
        <v>24998</v>
      </c>
      <c r="D120" s="20">
        <v>532.88</v>
      </c>
      <c r="E120" s="20">
        <v>46.91</v>
      </c>
      <c r="G120" s="6"/>
      <c r="I120" s="89">
        <v>543.26</v>
      </c>
    </row>
    <row r="121" spans="1:9" ht="21" customHeight="1">
      <c r="A121">
        <f t="shared" si="3"/>
        <v>77</v>
      </c>
      <c r="B121" s="21" t="str">
        <f>'[1]202021 Parishes'!B115</f>
        <v xml:space="preserve"> Wattisfield </v>
      </c>
      <c r="C121" s="20">
        <v>12384</v>
      </c>
      <c r="D121" s="20">
        <v>196.52</v>
      </c>
      <c r="E121" s="20">
        <v>63.02</v>
      </c>
      <c r="G121" s="6"/>
      <c r="I121" s="89">
        <v>210.4</v>
      </c>
    </row>
    <row r="122" spans="1:9" ht="21" customHeight="1">
      <c r="A122">
        <f t="shared" si="3"/>
        <v>78</v>
      </c>
      <c r="B122" s="21" t="str">
        <f>'[1]202021 Parishes'!B116</f>
        <v xml:space="preserve"> Westhorpe </v>
      </c>
      <c r="C122" s="20">
        <v>3780</v>
      </c>
      <c r="D122" s="20">
        <v>83.97</v>
      </c>
      <c r="E122" s="20">
        <v>45.02</v>
      </c>
      <c r="G122" s="6"/>
      <c r="I122" s="89">
        <v>83.62</v>
      </c>
    </row>
    <row r="123" spans="1:9" ht="21" customHeight="1">
      <c r="A123">
        <f t="shared" si="3"/>
        <v>79</v>
      </c>
      <c r="B123" s="21" t="str">
        <f>'[1]202021 Parishes'!B117</f>
        <v xml:space="preserve"> Wetherden </v>
      </c>
      <c r="C123" s="20">
        <v>12890</v>
      </c>
      <c r="D123" s="20">
        <v>252.67</v>
      </c>
      <c r="E123" s="20">
        <v>51.02</v>
      </c>
      <c r="G123" s="6"/>
      <c r="I123" s="89">
        <v>261.95999999999998</v>
      </c>
    </row>
    <row r="124" spans="1:9" ht="21" customHeight="1">
      <c r="A124">
        <f t="shared" si="3"/>
        <v>80</v>
      </c>
      <c r="B124" s="21" t="str">
        <f>'[1]202021 Parishes'!B118</f>
        <v xml:space="preserve"> Wetheringsett-cum-Brockford </v>
      </c>
      <c r="C124" s="20">
        <v>12980</v>
      </c>
      <c r="D124" s="20">
        <v>297.91000000000003</v>
      </c>
      <c r="E124" s="20">
        <v>43.57</v>
      </c>
      <c r="G124" s="6"/>
      <c r="I124" s="89">
        <v>298.2</v>
      </c>
    </row>
    <row r="125" spans="1:9" ht="21" customHeight="1">
      <c r="A125">
        <f t="shared" si="3"/>
        <v>81</v>
      </c>
      <c r="B125" s="21" t="str">
        <f>'[1]202021 Parishes'!B119</f>
        <v xml:space="preserve"> Weybread </v>
      </c>
      <c r="C125" s="20">
        <v>6973</v>
      </c>
      <c r="D125" s="20">
        <v>183.93</v>
      </c>
      <c r="E125" s="20">
        <v>37.909999999999997</v>
      </c>
      <c r="G125" s="6"/>
      <c r="I125" s="89">
        <v>195.63</v>
      </c>
    </row>
    <row r="126" spans="1:9" ht="21" customHeight="1">
      <c r="A126">
        <f t="shared" si="3"/>
        <v>82</v>
      </c>
      <c r="B126" s="21" t="str">
        <f>'[1]202021 Parishes'!B120</f>
        <v xml:space="preserve"> Whitton</v>
      </c>
      <c r="C126" s="20">
        <v>4056.05</v>
      </c>
      <c r="D126" s="20">
        <v>88.55</v>
      </c>
      <c r="E126" s="20">
        <v>45.81</v>
      </c>
      <c r="G126" s="6"/>
      <c r="I126" s="89">
        <v>155.13999999999999</v>
      </c>
    </row>
    <row r="127" spans="1:9" ht="21" customHeight="1">
      <c r="A127">
        <f t="shared" si="3"/>
        <v>83</v>
      </c>
      <c r="B127" s="21" t="str">
        <f>'[1]202021 Parishes'!B121</f>
        <v xml:space="preserve"> Wickham Skeith </v>
      </c>
      <c r="C127" s="20">
        <v>4600</v>
      </c>
      <c r="D127" s="20">
        <v>137.15</v>
      </c>
      <c r="E127" s="20">
        <v>33.54</v>
      </c>
      <c r="G127" s="6"/>
      <c r="I127" s="89">
        <v>147.63</v>
      </c>
    </row>
    <row r="128" spans="1:9" ht="21" customHeight="1">
      <c r="A128">
        <f t="shared" si="3"/>
        <v>84</v>
      </c>
      <c r="B128" s="21" t="str">
        <f>'[1]202021 Parishes'!B122</f>
        <v xml:space="preserve"> Wilby </v>
      </c>
      <c r="C128" s="20">
        <v>6092</v>
      </c>
      <c r="D128" s="20">
        <v>132.03</v>
      </c>
      <c r="E128" s="20">
        <v>46.14</v>
      </c>
      <c r="G128" s="6"/>
      <c r="I128" s="89">
        <v>137.91</v>
      </c>
    </row>
    <row r="129" spans="1:9" ht="21" customHeight="1">
      <c r="A129">
        <f t="shared" si="3"/>
        <v>85</v>
      </c>
      <c r="B129" s="21" t="str">
        <f>'[1]202021 Parishes'!B123</f>
        <v xml:space="preserve"> Willisham</v>
      </c>
      <c r="C129" s="20">
        <v>4769.75</v>
      </c>
      <c r="D129" s="20">
        <v>107.92</v>
      </c>
      <c r="E129" s="20">
        <v>44.2</v>
      </c>
      <c r="G129" s="6"/>
      <c r="I129" s="89">
        <v>107.04</v>
      </c>
    </row>
    <row r="130" spans="1:9" ht="21" customHeight="1">
      <c r="A130">
        <f t="shared" si="3"/>
        <v>86</v>
      </c>
      <c r="B130" s="21" t="str">
        <f>'[1]202021 Parishes'!B124</f>
        <v xml:space="preserve"> Wingfield </v>
      </c>
      <c r="C130" s="20">
        <v>6500</v>
      </c>
      <c r="D130" s="20">
        <v>154.27000000000001</v>
      </c>
      <c r="E130" s="20">
        <v>42.13</v>
      </c>
      <c r="G130" s="6"/>
      <c r="I130" s="89">
        <v>155.25</v>
      </c>
    </row>
    <row r="131" spans="1:9" ht="21" customHeight="1">
      <c r="A131">
        <f t="shared" si="3"/>
        <v>87</v>
      </c>
      <c r="B131" s="21" t="str">
        <f>'[1]202021 Parishes'!B125</f>
        <v xml:space="preserve"> Winston </v>
      </c>
      <c r="C131" s="20">
        <v>1300</v>
      </c>
      <c r="D131" s="20">
        <v>71.239999999999995</v>
      </c>
      <c r="E131" s="20">
        <v>18.25</v>
      </c>
      <c r="G131" s="6"/>
      <c r="I131" s="89">
        <v>75.48</v>
      </c>
    </row>
    <row r="132" spans="1:9" ht="21" customHeight="1">
      <c r="A132">
        <f t="shared" si="3"/>
        <v>88</v>
      </c>
      <c r="B132" s="21" t="str">
        <f>'[1]202021 Parishes'!B126</f>
        <v xml:space="preserve"> Woolpit </v>
      </c>
      <c r="C132" s="20">
        <v>65000</v>
      </c>
      <c r="D132" s="20">
        <v>969.24</v>
      </c>
      <c r="E132" s="20">
        <v>67.06</v>
      </c>
      <c r="G132" s="6"/>
      <c r="I132" s="89">
        <v>1013.84</v>
      </c>
    </row>
    <row r="133" spans="1:9" ht="21" customHeight="1">
      <c r="A133">
        <f t="shared" si="3"/>
        <v>89</v>
      </c>
      <c r="B133" s="21" t="str">
        <f>'[1]202021 Parishes'!B127</f>
        <v xml:space="preserve"> Worlingworth </v>
      </c>
      <c r="C133" s="20">
        <v>13762</v>
      </c>
      <c r="D133" s="20">
        <v>332.53</v>
      </c>
      <c r="E133" s="20">
        <v>41.39</v>
      </c>
      <c r="G133" s="6"/>
      <c r="I133" s="89">
        <v>343.66</v>
      </c>
    </row>
    <row r="134" spans="1:9" ht="21" customHeight="1">
      <c r="A134">
        <f t="shared" si="3"/>
        <v>90</v>
      </c>
      <c r="B134" s="21" t="str">
        <f>'[1]202021 Parishes'!B128</f>
        <v xml:space="preserve"> Wortham</v>
      </c>
      <c r="C134" s="20">
        <v>16875.349999999999</v>
      </c>
      <c r="D134" s="20">
        <v>343.38</v>
      </c>
      <c r="E134" s="20">
        <v>49.14</v>
      </c>
      <c r="G134" s="6"/>
      <c r="I134" s="89">
        <v>360.11</v>
      </c>
    </row>
    <row r="135" spans="1:9" ht="21" customHeight="1">
      <c r="A135">
        <f t="shared" si="3"/>
        <v>91</v>
      </c>
      <c r="B135" s="21" t="str">
        <f>'[1]202021 Parishes'!B129</f>
        <v xml:space="preserve"> Wyverstone </v>
      </c>
      <c r="C135" s="20">
        <v>3230</v>
      </c>
      <c r="D135" s="20">
        <v>141.16999999999999</v>
      </c>
      <c r="E135" s="20">
        <v>22.88</v>
      </c>
      <c r="G135" s="6"/>
      <c r="I135" s="89">
        <v>141.33000000000001</v>
      </c>
    </row>
    <row r="136" spans="1:9" ht="21" customHeight="1">
      <c r="A136">
        <f t="shared" si="3"/>
        <v>92</v>
      </c>
      <c r="B136" s="21" t="str">
        <f>'[1]202021 Parishes'!B130</f>
        <v xml:space="preserve"> Yaxley </v>
      </c>
      <c r="C136" s="20">
        <v>7000</v>
      </c>
      <c r="D136" s="20">
        <v>225.28</v>
      </c>
      <c r="E136" s="20">
        <v>31.07</v>
      </c>
      <c r="G136" s="6"/>
      <c r="I136" s="89">
        <v>225.03</v>
      </c>
    </row>
    <row r="137" spans="1:9">
      <c r="C137" s="50"/>
      <c r="D137" s="24"/>
      <c r="E137" s="50"/>
      <c r="G137" s="6"/>
    </row>
    <row r="138" spans="1:9" customFormat="1" ht="15.75">
      <c r="B138" s="22"/>
      <c r="C138" s="84">
        <f>SUM(C14:C137)</f>
        <v>3705368.6999999997</v>
      </c>
      <c r="D138" s="84">
        <f>SUM(D14:D137)</f>
        <v>41264.64999999998</v>
      </c>
      <c r="E138" s="84">
        <f>SUM(E14:E137)</f>
        <v>5857.1200000000017</v>
      </c>
      <c r="F138" s="6"/>
      <c r="G138" s="6"/>
      <c r="H138" s="6"/>
      <c r="I138" s="90">
        <f>SUM(I14:I137)</f>
        <v>42791.05</v>
      </c>
    </row>
    <row r="139" spans="1:9" ht="15.75">
      <c r="B139" s="5" t="s">
        <v>21</v>
      </c>
      <c r="C139" s="85"/>
      <c r="D139" s="85"/>
      <c r="E139" s="85"/>
      <c r="G139" s="6"/>
    </row>
    <row r="140" spans="1:9" ht="15.75">
      <c r="B140" s="22" t="s">
        <v>22</v>
      </c>
      <c r="C140" s="86">
        <f>C138+C139</f>
        <v>3705368.6999999997</v>
      </c>
      <c r="D140" s="86">
        <f t="shared" ref="D140:E140" si="4">D138+D139</f>
        <v>41264.64999999998</v>
      </c>
      <c r="E140" s="86">
        <f t="shared" si="4"/>
        <v>5857.1200000000017</v>
      </c>
      <c r="G140" s="6"/>
      <c r="I140" s="83"/>
    </row>
    <row r="141" spans="1:9">
      <c r="G141" s="6"/>
    </row>
    <row r="142" spans="1:9">
      <c r="C142" s="51"/>
      <c r="D142" s="50"/>
      <c r="G142" s="6"/>
    </row>
    <row r="143" spans="1:9">
      <c r="B143" t="s">
        <v>19</v>
      </c>
      <c r="C143" s="52"/>
      <c r="D143" s="52"/>
      <c r="E143" s="52"/>
      <c r="G143" s="6"/>
    </row>
    <row r="144" spans="1:9">
      <c r="C144" s="53"/>
      <c r="D144" s="53"/>
      <c r="E144" s="53"/>
      <c r="G144" s="6"/>
    </row>
    <row r="145" spans="7:7">
      <c r="G145" s="6"/>
    </row>
    <row r="146" spans="7:7">
      <c r="G146" s="6"/>
    </row>
    <row r="147" spans="7:7">
      <c r="G147" s="6"/>
    </row>
    <row r="148" spans="7:7">
      <c r="G148" s="6"/>
    </row>
    <row r="149" spans="7:7">
      <c r="G149" s="6"/>
    </row>
    <row r="150" spans="7:7">
      <c r="G150" s="6"/>
    </row>
    <row r="151" spans="7:7">
      <c r="G151" s="6"/>
    </row>
    <row r="152" spans="7:7">
      <c r="G152" s="6"/>
    </row>
    <row r="153" spans="7:7">
      <c r="G153" s="6"/>
    </row>
    <row r="154" spans="7:7">
      <c r="G154" s="6"/>
    </row>
    <row r="155" spans="7:7">
      <c r="G155" s="6"/>
    </row>
    <row r="156" spans="7:7">
      <c r="G156" s="6"/>
    </row>
    <row r="157" spans="7:7">
      <c r="G157" s="6"/>
    </row>
    <row r="158" spans="7:7">
      <c r="G158" s="6"/>
    </row>
    <row r="159" spans="7:7">
      <c r="G159" s="6"/>
    </row>
    <row r="160" spans="7:7">
      <c r="G160" s="6"/>
    </row>
    <row r="161" spans="7:7">
      <c r="G161" s="6"/>
    </row>
    <row r="162" spans="7:7">
      <c r="G162" s="6"/>
    </row>
    <row r="163" spans="7:7">
      <c r="G163" s="6"/>
    </row>
    <row r="164" spans="7:7">
      <c r="G164" s="6"/>
    </row>
    <row r="165" spans="7:7">
      <c r="G165" s="6"/>
    </row>
    <row r="166" spans="7:7">
      <c r="G166" s="6"/>
    </row>
    <row r="167" spans="7:7">
      <c r="G167" s="6"/>
    </row>
    <row r="168" spans="7:7">
      <c r="G168" s="6"/>
    </row>
    <row r="169" spans="7:7">
      <c r="G169" s="6"/>
    </row>
    <row r="170" spans="7:7">
      <c r="G170" s="6"/>
    </row>
    <row r="171" spans="7:7">
      <c r="G171" s="6"/>
    </row>
    <row r="172" spans="7:7">
      <c r="G172" s="6"/>
    </row>
    <row r="173" spans="7:7">
      <c r="G173" s="6"/>
    </row>
    <row r="174" spans="7:7">
      <c r="G174" s="6"/>
    </row>
    <row r="175" spans="7:7">
      <c r="G175" s="6"/>
    </row>
    <row r="176" spans="7:7">
      <c r="G176" s="6"/>
    </row>
    <row r="177" spans="7:7">
      <c r="G177" s="6"/>
    </row>
    <row r="178" spans="7:7">
      <c r="G178" s="6"/>
    </row>
    <row r="179" spans="7:7">
      <c r="G179" s="6"/>
    </row>
    <row r="180" spans="7:7">
      <c r="G180" s="6"/>
    </row>
    <row r="181" spans="7:7">
      <c r="G181" s="6"/>
    </row>
    <row r="182" spans="7:7">
      <c r="G182" s="6"/>
    </row>
    <row r="183" spans="7:7">
      <c r="G183" s="6"/>
    </row>
    <row r="184" spans="7:7">
      <c r="G184" s="6"/>
    </row>
    <row r="185" spans="7:7">
      <c r="G185" s="6"/>
    </row>
    <row r="186" spans="7:7">
      <c r="G186" s="6"/>
    </row>
    <row r="187" spans="7:7">
      <c r="G187" s="6"/>
    </row>
    <row r="188" spans="7:7">
      <c r="G188" s="6"/>
    </row>
    <row r="189" spans="7:7">
      <c r="G189" s="6"/>
    </row>
    <row r="190" spans="7:7">
      <c r="G190" s="6"/>
    </row>
    <row r="191" spans="7:7">
      <c r="G191" s="6"/>
    </row>
    <row r="192" spans="7:7">
      <c r="G192" s="6"/>
    </row>
    <row r="193" spans="7:7">
      <c r="G193" s="6"/>
    </row>
    <row r="194" spans="7:7">
      <c r="G194" s="6"/>
    </row>
    <row r="195" spans="7:7">
      <c r="G195" s="6"/>
    </row>
    <row r="196" spans="7:7">
      <c r="G196" s="6"/>
    </row>
    <row r="197" spans="7:7">
      <c r="G197" s="6"/>
    </row>
    <row r="198" spans="7:7">
      <c r="G198" s="6"/>
    </row>
    <row r="199" spans="7:7">
      <c r="G199" s="6"/>
    </row>
    <row r="200" spans="7:7">
      <c r="G200" s="6"/>
    </row>
    <row r="201" spans="7:7">
      <c r="G201" s="6"/>
    </row>
    <row r="202" spans="7:7">
      <c r="G202" s="6"/>
    </row>
    <row r="203" spans="7:7">
      <c r="G203" s="6"/>
    </row>
    <row r="204" spans="7:7">
      <c r="G204" s="6"/>
    </row>
    <row r="205" spans="7:7">
      <c r="G205" s="6"/>
    </row>
    <row r="206" spans="7:7">
      <c r="G206" s="6"/>
    </row>
    <row r="207" spans="7:7">
      <c r="G207" s="6"/>
    </row>
    <row r="208" spans="7:7">
      <c r="G208" s="6"/>
    </row>
    <row r="209" spans="7:7">
      <c r="G209" s="6"/>
    </row>
    <row r="210" spans="7:7">
      <c r="G210" s="6"/>
    </row>
    <row r="211" spans="7:7">
      <c r="G211" s="6"/>
    </row>
    <row r="212" spans="7:7">
      <c r="G212" s="6"/>
    </row>
    <row r="213" spans="7:7">
      <c r="G213" s="6"/>
    </row>
    <row r="214" spans="7:7">
      <c r="G214" s="6"/>
    </row>
    <row r="215" spans="7:7">
      <c r="G215" s="6"/>
    </row>
    <row r="216" spans="7:7">
      <c r="G216" s="6"/>
    </row>
    <row r="217" spans="7:7">
      <c r="G217" s="6"/>
    </row>
    <row r="218" spans="7:7">
      <c r="G218" s="6"/>
    </row>
    <row r="219" spans="7:7">
      <c r="G219" s="6"/>
    </row>
    <row r="220" spans="7:7">
      <c r="G220" s="6"/>
    </row>
    <row r="221" spans="7:7">
      <c r="G221" s="6"/>
    </row>
    <row r="222" spans="7:7">
      <c r="G222" s="6"/>
    </row>
    <row r="223" spans="7:7">
      <c r="G223" s="6"/>
    </row>
    <row r="224" spans="7:7">
      <c r="G224" s="6"/>
    </row>
    <row r="225" spans="7:7">
      <c r="G225" s="6"/>
    </row>
    <row r="226" spans="7:7">
      <c r="G226" s="6"/>
    </row>
    <row r="227" spans="7:7">
      <c r="G227" s="6"/>
    </row>
    <row r="228" spans="7:7">
      <c r="G228" s="6"/>
    </row>
    <row r="229" spans="7:7">
      <c r="G229" s="6"/>
    </row>
    <row r="230" spans="7:7">
      <c r="G230" s="6"/>
    </row>
    <row r="231" spans="7:7">
      <c r="G231" s="6"/>
    </row>
    <row r="232" spans="7:7">
      <c r="G232" s="6"/>
    </row>
    <row r="233" spans="7:7">
      <c r="G233" s="6"/>
    </row>
    <row r="234" spans="7:7">
      <c r="G234" s="6"/>
    </row>
    <row r="235" spans="7:7">
      <c r="G235" s="6"/>
    </row>
    <row r="236" spans="7:7">
      <c r="G236" s="6"/>
    </row>
  </sheetData>
  <sheetProtection algorithmName="SHA-512" hashValue="Mch6iUQ+Wfo6JxKMgKCi4z1MOtwspHCCkglK4Y1+3uyjojXZ2qKGTCafy/b2jcVqahH8udb70izfEVaq+RnpiA==" saltValue="YBEDe7b8sDgmaYLbhxVV/Q==" spinCount="100000" sheet="1" objects="1" scenarios="1"/>
  <pageMargins left="0.47244094488188981" right="0.15748031496062992" top="0.51181102362204722" bottom="0.35433070866141736" header="0.51181102362204722" footer="0.27559055118110237"/>
  <pageSetup paperSize="8" scale="58" fitToHeight="0" orientation="landscape" r:id="rId1"/>
  <headerFooter alignWithMargins="0"/>
  <rowBreaks count="4" manualBreakCount="4">
    <brk id="7" max="16383" man="1"/>
    <brk id="48" max="16383" man="1"/>
    <brk id="87" max="16383" man="1"/>
    <brk id="126"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Increase based on Band D </vt:lpstr>
      <vt:lpstr>2025-26 MSDC</vt:lpstr>
      <vt:lpstr>'2025-26 MSDC'!Print_Area</vt:lpstr>
      <vt:lpstr>'2025-26 MSDC'!Print_Titles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Evans</dc:creator>
  <cp:lastModifiedBy>Andy Parris</cp:lastModifiedBy>
  <dcterms:created xsi:type="dcterms:W3CDTF">2020-11-20T14:55:48Z</dcterms:created>
  <dcterms:modified xsi:type="dcterms:W3CDTF">2024-12-13T20:47:50Z</dcterms:modified>
</cp:coreProperties>
</file>